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1290" windowWidth="12120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'Лист1'!$A$4:$S$37</definedName>
  </definedNames>
  <calcPr fullCalcOnLoad="1" fullPrecision="0"/>
</workbook>
</file>

<file path=xl/sharedStrings.xml><?xml version="1.0" encoding="utf-8"?>
<sst xmlns="http://schemas.openxmlformats.org/spreadsheetml/2006/main" count="92" uniqueCount="84">
  <si>
    <t>№</t>
  </si>
  <si>
    <t xml:space="preserve">Наименование учреждения </t>
  </si>
  <si>
    <t>п/п</t>
  </si>
  <si>
    <t>Гкал.</t>
  </si>
  <si>
    <t>тыс.руб.</t>
  </si>
  <si>
    <t>тыс.квт/час.</t>
  </si>
  <si>
    <t>м3</t>
  </si>
  <si>
    <t>х/вода т.р.</t>
  </si>
  <si>
    <t>стоки т.р.</t>
  </si>
  <si>
    <t>тн.</t>
  </si>
  <si>
    <t>тыс.руб</t>
  </si>
  <si>
    <t>Управление образования</t>
  </si>
  <si>
    <t>2.1.</t>
  </si>
  <si>
    <t>2.2.</t>
  </si>
  <si>
    <t>2.3.</t>
  </si>
  <si>
    <t>2.4.</t>
  </si>
  <si>
    <t>2.5.</t>
  </si>
  <si>
    <t>2.6.</t>
  </si>
  <si>
    <t>Управление КиС</t>
  </si>
  <si>
    <t>ИТОГО :</t>
  </si>
  <si>
    <t>МОУ "Начальная школа"</t>
  </si>
  <si>
    <t xml:space="preserve">Электроэнергия        </t>
  </si>
  <si>
    <t xml:space="preserve">Холодная вода и сточные воды   </t>
  </si>
  <si>
    <t xml:space="preserve">    Газ </t>
  </si>
  <si>
    <t>в т.ч.спортплощадка 1 кв. шк.1</t>
  </si>
  <si>
    <t>МКУ "УАЗ"</t>
  </si>
  <si>
    <r>
      <t xml:space="preserve">    </t>
    </r>
    <r>
      <rPr>
        <b/>
        <sz val="12"/>
        <rFont val="Times New Roman"/>
        <family val="1"/>
      </rPr>
      <t xml:space="preserve">Теплоэнергия       </t>
    </r>
  </si>
  <si>
    <t xml:space="preserve">    -МБОУ  СОШ  №1</t>
  </si>
  <si>
    <t xml:space="preserve">  -МБОУ  СОШ  №2</t>
  </si>
  <si>
    <t>- МБДОУ   ЦРР детсад №3</t>
  </si>
  <si>
    <t>- МБДОУ ЦРР детсад №5</t>
  </si>
  <si>
    <t>- МБДОУ ЦРР детсад №6</t>
  </si>
  <si>
    <t xml:space="preserve">                МОУДОД   ДШИ</t>
  </si>
  <si>
    <t>МБУК  ЦДМ</t>
  </si>
  <si>
    <r>
      <t xml:space="preserve">           </t>
    </r>
    <r>
      <rPr>
        <b/>
        <sz val="11"/>
        <rFont val="Times New Roman"/>
        <family val="1"/>
      </rPr>
      <t>МБУК  КЦ  " Досуг"</t>
    </r>
  </si>
  <si>
    <t>МБУК  ПКиО</t>
  </si>
  <si>
    <t xml:space="preserve">МБУК  МСДЦ </t>
  </si>
  <si>
    <t>1.1.</t>
  </si>
  <si>
    <t>1.2.</t>
  </si>
  <si>
    <t>1.3.</t>
  </si>
  <si>
    <t>1.4.</t>
  </si>
  <si>
    <t>1.5.</t>
  </si>
  <si>
    <t>1.6.</t>
  </si>
  <si>
    <t>1.7.</t>
  </si>
  <si>
    <t>2.7.</t>
  </si>
  <si>
    <t xml:space="preserve">ВСЕГО  необходимо бюджетных средств  (тыс.руб.)                              </t>
  </si>
  <si>
    <t>МКУ "Дорожник"</t>
  </si>
  <si>
    <t>т.м3</t>
  </si>
  <si>
    <t>Горячее водоснабжение</t>
  </si>
  <si>
    <t>- МБОУ ДОД  ЦВР"ЛАД"</t>
  </si>
  <si>
    <t xml:space="preserve">Стоим.1м3 с НДС:  1.Образование–              5,4306432
</t>
  </si>
  <si>
    <t>Компонент тепловая энергия  на подогрев</t>
  </si>
  <si>
    <t xml:space="preserve">Всего  средств на  оплату  энергоресурсов  в 2014г. </t>
  </si>
  <si>
    <t xml:space="preserve">Компонент холодная  вода </t>
  </si>
  <si>
    <t>3.1</t>
  </si>
  <si>
    <t>3.2</t>
  </si>
  <si>
    <t>3.3</t>
  </si>
  <si>
    <t>3.4</t>
  </si>
  <si>
    <t>архив, д.32</t>
  </si>
  <si>
    <t>гаражи</t>
  </si>
  <si>
    <t>помещения,занимаемые учреждениями в здании №55,финансируемые за счет средств городского бюджета, КПП, диспетчерская служба, комната для водителей</t>
  </si>
  <si>
    <t>в том числе:</t>
  </si>
  <si>
    <t xml:space="preserve"> комнаты приезжих</t>
  </si>
  <si>
    <t xml:space="preserve">стоим.1Гкал. с НДС 1полугодие /2 полугодие  -1657,72руб. /1735,08  руб.(Постановление департамента цен и тарифов от 04.12.11.2013 г. №32/59                            </t>
  </si>
  <si>
    <t>Стоимость 1 м3  с НДС по двухкомпонентному тарифу: по стоимости теплоэнергии  и  х/воды</t>
  </si>
  <si>
    <t xml:space="preserve">Резерв на изменение регулируемых и нерегулируемых  тарифов на электроэнергию </t>
  </si>
  <si>
    <t>4,9 руб./кВт.час.</t>
  </si>
  <si>
    <t>Условное         топливо (твердое топливо)</t>
  </si>
  <si>
    <t xml:space="preserve">Итого  на 2014г. </t>
  </si>
  <si>
    <t xml:space="preserve"> Хол. вода стоим.1м3.1полугодие/2 полугодие: хол.вода с НДС   -24,64 р./25,67  (Постановление  департамента цен и тарифов от 27.11.2013 г. №30/15, постановление администрации ЗАТО г. Радужный от  26.11.2012 №1649 ),       Стоки ( НДС не предусмотр.)- 25,67р./26,8 (Постановление департамента цен и тарифов от 27.11.2013 г.№30/16)</t>
  </si>
  <si>
    <t xml:space="preserve">здание, расположенное по адресу 17 квартал, дом 75, г. Радужный </t>
  </si>
  <si>
    <t>3.5.</t>
  </si>
  <si>
    <t>МКУ "УГОЧС"</t>
  </si>
  <si>
    <t>МОУДОД  ДЮСШ  
( с бассейном и спортзалом)</t>
  </si>
  <si>
    <t>Приложение</t>
  </si>
  <si>
    <t xml:space="preserve"> к постановлению  администрации ЗАТО г.Радужный</t>
  </si>
  <si>
    <t xml:space="preserve"> ЗАТО   г. Радужный    на   2014 г., </t>
  </si>
  <si>
    <t xml:space="preserve">Согласовано: </t>
  </si>
  <si>
    <t>Председатель МКУ "ГКМХ"</t>
  </si>
  <si>
    <t>В.А.Попов</t>
  </si>
  <si>
    <t>Зам. главы администрации города, начальник финуправления                                     О.М.Горшкова</t>
  </si>
  <si>
    <t>(в новой редакции)</t>
  </si>
  <si>
    <r>
      <t xml:space="preserve"> Утвержденные лимиты  потребления энергоресурсов  муниципальными  </t>
    </r>
    <r>
      <rPr>
        <sz val="18"/>
        <color indexed="8"/>
        <rFont val="Times New Roman"/>
        <family val="1"/>
      </rPr>
      <t xml:space="preserve">учреждениями  </t>
    </r>
  </si>
  <si>
    <t>от 31.01.2014  №1949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</si>
</sst>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"/>
    <numFmt numFmtId="175" formatCode="0.0000"/>
    <numFmt numFmtId="176" formatCode="[$-FC19]d\ mmmm\ yyyy\ &quot;г.&quot;"/>
    <numFmt numFmtId="177" formatCode="#,##0.0000&quot;р.&quot;"/>
    <numFmt numFmtId="178" formatCode="#,##0.0000"/>
    <numFmt numFmtId="179" formatCode="#,##0.000\ &quot;р.&quot;"/>
    <numFmt numFmtId="180" formatCode="0.00000"/>
    <numFmt numFmtId="181" formatCode="0.00000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Arial Unicode MS"/>
      <family val="2"/>
    </font>
    <font>
      <b/>
      <i/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1"/>
      <name val="Arial Cyr"/>
      <family val="2"/>
    </font>
    <font>
      <sz val="14"/>
      <name val="Arial Cyr"/>
      <family val="2"/>
    </font>
    <font>
      <b/>
      <sz val="13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22" fillId="0" borderId="10" xfId="0" applyFont="1" applyBorder="1" applyAlignment="1">
      <alignment horizontal="center" vertical="top" wrapText="1"/>
    </xf>
    <xf numFmtId="172" fontId="24" fillId="0" borderId="10" xfId="0" applyNumberFormat="1" applyFont="1" applyBorder="1" applyAlignment="1">
      <alignment horizontal="center" vertical="top" wrapText="1"/>
    </xf>
    <xf numFmtId="16" fontId="2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/>
    </xf>
    <xf numFmtId="0" fontId="30" fillId="0" borderId="1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top" wrapText="1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173" fontId="25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73" fontId="25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3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173" fontId="31" fillId="0" borderId="13" xfId="0" applyNumberFormat="1" applyFont="1" applyBorder="1" applyAlignment="1">
      <alignment/>
    </xf>
    <xf numFmtId="0" fontId="30" fillId="0" borderId="13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173" fontId="0" fillId="0" borderId="0" xfId="0" applyNumberFormat="1" applyAlignment="1">
      <alignment/>
    </xf>
    <xf numFmtId="49" fontId="22" fillId="0" borderId="13" xfId="0" applyNumberFormat="1" applyFont="1" applyBorder="1" applyAlignment="1">
      <alignment horizontal="center" vertical="top" wrapText="1"/>
    </xf>
    <xf numFmtId="0" fontId="29" fillId="0" borderId="16" xfId="0" applyFont="1" applyBorder="1" applyAlignment="1">
      <alignment horizontal="right" vertical="top" wrapText="1"/>
    </xf>
    <xf numFmtId="0" fontId="32" fillId="0" borderId="18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16" fontId="24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173" fontId="23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173" fontId="23" fillId="0" borderId="13" xfId="0" applyNumberFormat="1" applyFont="1" applyBorder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righ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right" vertical="top" wrapText="1"/>
    </xf>
    <xf numFmtId="0" fontId="29" fillId="0" borderId="16" xfId="0" applyFont="1" applyFill="1" applyBorder="1" applyAlignment="1">
      <alignment horizontal="right" vertical="top" wrapText="1"/>
    </xf>
    <xf numFmtId="0" fontId="25" fillId="0" borderId="0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2" fillId="0" borderId="20" xfId="0" applyFont="1" applyFill="1" applyBorder="1" applyAlignment="1">
      <alignment horizontal="center" vertical="top" wrapText="1"/>
    </xf>
    <xf numFmtId="172" fontId="24" fillId="0" borderId="13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right" vertical="center" wrapText="1"/>
    </xf>
    <xf numFmtId="16" fontId="24" fillId="0" borderId="13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right" vertical="top" wrapText="1"/>
    </xf>
    <xf numFmtId="0" fontId="38" fillId="0" borderId="13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top" wrapText="1"/>
    </xf>
    <xf numFmtId="174" fontId="30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173" fontId="40" fillId="0" borderId="0" xfId="0" applyNumberFormat="1" applyFont="1" applyBorder="1" applyAlignment="1">
      <alignment vertical="top" wrapText="1"/>
    </xf>
    <xf numFmtId="173" fontId="31" fillId="0" borderId="0" xfId="0" applyNumberFormat="1" applyFont="1" applyBorder="1" applyAlignment="1">
      <alignment/>
    </xf>
    <xf numFmtId="174" fontId="31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13" xfId="0" applyFont="1" applyFill="1" applyBorder="1" applyAlignment="1">
      <alignment horizontal="right"/>
    </xf>
    <xf numFmtId="173" fontId="25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right"/>
    </xf>
    <xf numFmtId="173" fontId="34" fillId="0" borderId="0" xfId="0" applyNumberFormat="1" applyFont="1" applyAlignment="1">
      <alignment horizontal="right"/>
    </xf>
    <xf numFmtId="175" fontId="34" fillId="0" borderId="0" xfId="0" applyNumberFormat="1" applyFont="1" applyAlignment="1">
      <alignment horizontal="right"/>
    </xf>
    <xf numFmtId="175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42" fillId="0" borderId="21" xfId="0" applyFont="1" applyBorder="1" applyAlignment="1">
      <alignment vertical="top" wrapText="1"/>
    </xf>
    <xf numFmtId="0" fontId="42" fillId="0" borderId="21" xfId="0" applyFont="1" applyFill="1" applyBorder="1" applyAlignment="1">
      <alignment vertical="top" wrapText="1"/>
    </xf>
    <xf numFmtId="0" fontId="24" fillId="0" borderId="13" xfId="0" applyFont="1" applyBorder="1" applyAlignment="1">
      <alignment horizontal="right" vertical="top" wrapText="1"/>
    </xf>
    <xf numFmtId="181" fontId="34" fillId="0" borderId="0" xfId="0" applyNumberFormat="1" applyFont="1" applyAlignment="1">
      <alignment horizontal="right"/>
    </xf>
    <xf numFmtId="180" fontId="25" fillId="0" borderId="13" xfId="0" applyNumberFormat="1" applyFont="1" applyFill="1" applyBorder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5" fillId="0" borderId="22" xfId="0" applyNumberFormat="1" applyFont="1" applyFill="1" applyBorder="1" applyAlignment="1">
      <alignment horizontal="center" vertical="center" wrapText="1"/>
    </xf>
    <xf numFmtId="180" fontId="25" fillId="0" borderId="13" xfId="0" applyNumberFormat="1" applyFont="1" applyFill="1" applyBorder="1" applyAlignment="1">
      <alignment horizontal="center" vertical="center" wrapText="1"/>
    </xf>
    <xf numFmtId="180" fontId="25" fillId="0" borderId="13" xfId="0" applyNumberFormat="1" applyFont="1" applyFill="1" applyBorder="1" applyAlignment="1">
      <alignment horizontal="center" vertical="center" wrapText="1"/>
    </xf>
    <xf numFmtId="180" fontId="25" fillId="0" borderId="13" xfId="0" applyNumberFormat="1" applyFont="1" applyFill="1" applyBorder="1" applyAlignment="1">
      <alignment horizontal="center"/>
    </xf>
    <xf numFmtId="180" fontId="19" fillId="0" borderId="13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horizontal="center" vertical="center" wrapText="1"/>
    </xf>
    <xf numFmtId="175" fontId="25" fillId="0" borderId="10" xfId="0" applyNumberFormat="1" applyFont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 vertical="center"/>
    </xf>
    <xf numFmtId="175" fontId="25" fillId="0" borderId="22" xfId="0" applyNumberFormat="1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center" vertical="center"/>
    </xf>
    <xf numFmtId="175" fontId="25" fillId="0" borderId="13" xfId="0" applyNumberFormat="1" applyFont="1" applyFill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vertical="top" wrapText="1"/>
    </xf>
    <xf numFmtId="175" fontId="25" fillId="0" borderId="19" xfId="0" applyNumberFormat="1" applyFont="1" applyFill="1" applyBorder="1" applyAlignment="1">
      <alignment vertical="top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175" fontId="25" fillId="0" borderId="13" xfId="0" applyNumberFormat="1" applyFont="1" applyFill="1" applyBorder="1" applyAlignment="1">
      <alignment horizontal="center" vertical="center"/>
    </xf>
    <xf numFmtId="175" fontId="25" fillId="0" borderId="13" xfId="0" applyNumberFormat="1" applyFont="1" applyFill="1" applyBorder="1" applyAlignment="1">
      <alignment horizontal="center"/>
    </xf>
    <xf numFmtId="175" fontId="19" fillId="0" borderId="13" xfId="0" applyNumberFormat="1" applyFont="1" applyFill="1" applyBorder="1" applyAlignment="1">
      <alignment horizontal="center" vertical="center" wrapText="1"/>
    </xf>
    <xf numFmtId="175" fontId="19" fillId="0" borderId="13" xfId="0" applyNumberFormat="1" applyFont="1" applyFill="1" applyBorder="1" applyAlignment="1">
      <alignment horizontal="center" vertical="center"/>
    </xf>
    <xf numFmtId="175" fontId="25" fillId="0" borderId="13" xfId="0" applyNumberFormat="1" applyFont="1" applyBorder="1" applyAlignment="1">
      <alignment horizontal="center" vertical="center" wrapText="1"/>
    </xf>
    <xf numFmtId="175" fontId="19" fillId="0" borderId="10" xfId="0" applyNumberFormat="1" applyFont="1" applyFill="1" applyBorder="1" applyAlignment="1">
      <alignment horizontal="center" vertical="center" wrapText="1"/>
    </xf>
    <xf numFmtId="175" fontId="19" fillId="0" borderId="10" xfId="0" applyNumberFormat="1" applyFont="1" applyFill="1" applyBorder="1" applyAlignment="1">
      <alignment horizontal="center" vertical="center"/>
    </xf>
    <xf numFmtId="175" fontId="19" fillId="0" borderId="13" xfId="0" applyNumberFormat="1" applyFont="1" applyBorder="1" applyAlignment="1">
      <alignment horizontal="center" vertical="center"/>
    </xf>
    <xf numFmtId="175" fontId="19" fillId="0" borderId="13" xfId="0" applyNumberFormat="1" applyFont="1" applyBorder="1" applyAlignment="1">
      <alignment horizontal="center" vertical="center" wrapText="1"/>
    </xf>
    <xf numFmtId="175" fontId="19" fillId="0" borderId="10" xfId="0" applyNumberFormat="1" applyFont="1" applyBorder="1" applyAlignment="1">
      <alignment horizontal="center" vertical="center"/>
    </xf>
    <xf numFmtId="175" fontId="19" fillId="0" borderId="16" xfId="0" applyNumberFormat="1" applyFont="1" applyBorder="1" applyAlignment="1">
      <alignment horizontal="center" vertical="center"/>
    </xf>
    <xf numFmtId="175" fontId="19" fillId="0" borderId="16" xfId="0" applyNumberFormat="1" applyFont="1" applyFill="1" applyBorder="1" applyAlignment="1">
      <alignment horizontal="center" vertical="center" wrapText="1"/>
    </xf>
    <xf numFmtId="175" fontId="19" fillId="0" borderId="16" xfId="0" applyNumberFormat="1" applyFont="1" applyFill="1" applyBorder="1" applyAlignment="1">
      <alignment horizontal="center" vertical="center"/>
    </xf>
    <xf numFmtId="175" fontId="25" fillId="0" borderId="16" xfId="0" applyNumberFormat="1" applyFont="1" applyBorder="1" applyAlignment="1">
      <alignment horizontal="center" vertical="center"/>
    </xf>
    <xf numFmtId="175" fontId="25" fillId="0" borderId="0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175" fontId="25" fillId="0" borderId="23" xfId="0" applyNumberFormat="1" applyFont="1" applyBorder="1" applyAlignment="1">
      <alignment horizontal="center" vertical="center"/>
    </xf>
    <xf numFmtId="175" fontId="0" fillId="0" borderId="0" xfId="0" applyNumberFormat="1" applyAlignment="1">
      <alignment horizontal="right"/>
    </xf>
    <xf numFmtId="175" fontId="43" fillId="0" borderId="0" xfId="0" applyNumberFormat="1" applyFont="1" applyAlignment="1">
      <alignment horizontal="right"/>
    </xf>
    <xf numFmtId="175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81" fontId="25" fillId="0" borderId="13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right" vertical="top" wrapText="1"/>
    </xf>
    <xf numFmtId="175" fontId="25" fillId="0" borderId="16" xfId="0" applyNumberFormat="1" applyFont="1" applyFill="1" applyBorder="1" applyAlignment="1">
      <alignment horizontal="center" vertical="center"/>
    </xf>
    <xf numFmtId="180" fontId="25" fillId="0" borderId="16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top" wrapText="1"/>
    </xf>
    <xf numFmtId="175" fontId="25" fillId="0" borderId="11" xfId="0" applyNumberFormat="1" applyFont="1" applyFill="1" applyBorder="1" applyAlignment="1">
      <alignment horizontal="center" vertical="center"/>
    </xf>
    <xf numFmtId="175" fontId="25" fillId="0" borderId="22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horizontal="right" vertical="top" wrapText="1"/>
    </xf>
    <xf numFmtId="175" fontId="44" fillId="0" borderId="13" xfId="0" applyNumberFormat="1" applyFont="1" applyFill="1" applyBorder="1" applyAlignment="1">
      <alignment horizontal="center" vertical="center"/>
    </xf>
    <xf numFmtId="175" fontId="44" fillId="0" borderId="13" xfId="0" applyNumberFormat="1" applyFont="1" applyBorder="1" applyAlignment="1">
      <alignment horizontal="center" vertical="center"/>
    </xf>
    <xf numFmtId="175" fontId="45" fillId="0" borderId="13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75" fontId="39" fillId="0" borderId="0" xfId="0" applyNumberFormat="1" applyFont="1" applyAlignment="1">
      <alignment/>
    </xf>
    <xf numFmtId="175" fontId="25" fillId="0" borderId="0" xfId="0" applyNumberFormat="1" applyFont="1" applyBorder="1" applyAlignment="1">
      <alignment horizontal="left" vertical="top" wrapText="1"/>
    </xf>
    <xf numFmtId="180" fontId="46" fillId="0" borderId="0" xfId="0" applyNumberFormat="1" applyFont="1" applyBorder="1" applyAlignment="1">
      <alignment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81" fontId="25" fillId="0" borderId="13" xfId="0" applyNumberFormat="1" applyFont="1" applyFill="1" applyBorder="1" applyAlignment="1">
      <alignment horizontal="center" vertical="center"/>
    </xf>
    <xf numFmtId="181" fontId="30" fillId="0" borderId="0" xfId="0" applyNumberFormat="1" applyFont="1" applyBorder="1" applyAlignment="1">
      <alignment horizontal="center" vertical="top" wrapText="1"/>
    </xf>
    <xf numFmtId="181" fontId="19" fillId="0" borderId="13" xfId="0" applyNumberFormat="1" applyFont="1" applyFill="1" applyBorder="1" applyAlignment="1">
      <alignment horizontal="center" vertical="center" wrapText="1"/>
    </xf>
    <xf numFmtId="181" fontId="44" fillId="0" borderId="13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0" fontId="19" fillId="0" borderId="10" xfId="0" applyNumberFormat="1" applyFont="1" applyBorder="1" applyAlignment="1">
      <alignment horizontal="center" vertical="center"/>
    </xf>
    <xf numFmtId="180" fontId="19" fillId="0" borderId="24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2" fontId="21" fillId="0" borderId="22" xfId="0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74" fontId="30" fillId="0" borderId="14" xfId="0" applyNumberFormat="1" applyFont="1" applyBorder="1" applyAlignment="1">
      <alignment horizontal="center" vertical="top" wrapText="1"/>
    </xf>
    <xf numFmtId="174" fontId="30" fillId="0" borderId="25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173" fontId="29" fillId="0" borderId="22" xfId="0" applyNumberFormat="1" applyFont="1" applyBorder="1" applyAlignment="1">
      <alignment horizontal="center" vertical="top" wrapText="1"/>
    </xf>
    <xf numFmtId="173" fontId="29" fillId="0" borderId="26" xfId="0" applyNumberFormat="1" applyFont="1" applyBorder="1" applyAlignment="1">
      <alignment horizontal="center" vertical="top" wrapText="1"/>
    </xf>
    <xf numFmtId="2" fontId="29" fillId="0" borderId="11" xfId="0" applyNumberFormat="1" applyFont="1" applyBorder="1" applyAlignment="1">
      <alignment horizontal="center" vertical="top" wrapText="1"/>
    </xf>
    <xf numFmtId="2" fontId="29" fillId="0" borderId="27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3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9" fillId="0" borderId="23" xfId="0" applyFont="1" applyBorder="1" applyAlignment="1">
      <alignment vertical="top" wrapText="1"/>
    </xf>
    <xf numFmtId="0" fontId="29" fillId="0" borderId="28" xfId="0" applyFont="1" applyBorder="1" applyAlignment="1">
      <alignment/>
    </xf>
    <xf numFmtId="180" fontId="0" fillId="0" borderId="29" xfId="0" applyNumberForma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Border="1" applyAlignment="1">
      <alignment horizontal="center" wrapText="1"/>
    </xf>
    <xf numFmtId="2" fontId="24" fillId="0" borderId="22" xfId="0" applyNumberFormat="1" applyFont="1" applyBorder="1" applyAlignment="1">
      <alignment horizontal="center" vertical="top" wrapText="1"/>
    </xf>
    <xf numFmtId="2" fontId="24" fillId="0" borderId="26" xfId="0" applyNumberFormat="1" applyFont="1" applyBorder="1" applyAlignment="1">
      <alignment horizontal="center" vertical="top" wrapText="1"/>
    </xf>
    <xf numFmtId="2" fontId="24" fillId="0" borderId="27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75" zoomScaleNormal="75" zoomScalePageLayoutView="0" workbookViewId="0" topLeftCell="A1">
      <selection activeCell="X11" sqref="X11"/>
    </sheetView>
  </sheetViews>
  <sheetFormatPr defaultColWidth="9.00390625" defaultRowHeight="12.75"/>
  <cols>
    <col min="1" max="1" width="5.25390625" style="0" customWidth="1"/>
    <col min="2" max="2" width="30.875" style="0" customWidth="1"/>
    <col min="3" max="3" width="13.625" style="0" customWidth="1"/>
    <col min="4" max="4" width="13.00390625" style="0" customWidth="1"/>
    <col min="5" max="5" width="12.625" style="0" customWidth="1"/>
    <col min="6" max="6" width="14.375" style="0" customWidth="1"/>
    <col min="7" max="7" width="11.875" style="0" customWidth="1"/>
    <col min="8" max="8" width="10.625" style="0" customWidth="1"/>
    <col min="9" max="9" width="10.00390625" style="0" customWidth="1"/>
    <col min="10" max="10" width="11.00390625" style="0" bestFit="1" customWidth="1"/>
    <col min="11" max="11" width="11.375" style="0" customWidth="1"/>
    <col min="12" max="12" width="12.125" style="0" customWidth="1"/>
    <col min="13" max="13" width="12.00390625" style="0" customWidth="1"/>
    <col min="14" max="14" width="15.375" style="0" customWidth="1"/>
    <col min="16" max="16" width="8.25390625" style="0" customWidth="1"/>
    <col min="17" max="17" width="12.625" style="0" customWidth="1"/>
    <col min="18" max="18" width="11.25390625" style="0" customWidth="1"/>
    <col min="19" max="19" width="12.375" style="0" customWidth="1"/>
    <col min="20" max="20" width="12.75390625" style="0" customWidth="1"/>
    <col min="21" max="21" width="13.00390625" style="0" customWidth="1"/>
    <col min="22" max="22" width="14.00390625" style="0" bestFit="1" customWidth="1"/>
    <col min="23" max="23" width="11.00390625" style="0" customWidth="1"/>
  </cols>
  <sheetData>
    <row r="1" spans="2:19" ht="18.75">
      <c r="B1" s="31"/>
      <c r="C1" s="31"/>
      <c r="D1" s="31"/>
      <c r="E1" s="31"/>
      <c r="F1" s="34"/>
      <c r="G1" s="34"/>
      <c r="H1" s="34"/>
      <c r="I1" s="34"/>
      <c r="J1" s="34"/>
      <c r="K1" s="34"/>
      <c r="L1" s="34"/>
      <c r="M1" s="34"/>
      <c r="N1" s="172" t="s">
        <v>74</v>
      </c>
      <c r="O1" s="172"/>
      <c r="P1" s="172"/>
      <c r="Q1" s="172"/>
      <c r="R1" s="172"/>
      <c r="S1" s="172"/>
    </row>
    <row r="2" spans="2:19" ht="18.75">
      <c r="B2" s="31"/>
      <c r="C2" s="31"/>
      <c r="D2" s="31"/>
      <c r="E2" s="31"/>
      <c r="F2" s="34"/>
      <c r="G2" s="34"/>
      <c r="H2" s="34"/>
      <c r="I2" s="34"/>
      <c r="J2" s="34"/>
      <c r="K2" s="34"/>
      <c r="L2" s="34"/>
      <c r="M2" s="34"/>
      <c r="N2" s="172" t="s">
        <v>75</v>
      </c>
      <c r="O2" s="172"/>
      <c r="P2" s="172"/>
      <c r="Q2" s="172"/>
      <c r="R2" s="172"/>
      <c r="S2" s="172"/>
    </row>
    <row r="3" spans="2:19" ht="18.75">
      <c r="B3" s="31"/>
      <c r="C3" s="31"/>
      <c r="D3" s="31"/>
      <c r="E3" s="31"/>
      <c r="F3" s="34"/>
      <c r="G3" s="34"/>
      <c r="H3" s="34"/>
      <c r="I3" s="34"/>
      <c r="J3" s="34"/>
      <c r="K3" s="34"/>
      <c r="L3" s="34"/>
      <c r="M3" s="34"/>
      <c r="N3" s="172" t="s">
        <v>83</v>
      </c>
      <c r="O3" s="172"/>
      <c r="P3" s="172"/>
      <c r="Q3" s="172"/>
      <c r="R3" s="172"/>
      <c r="S3" s="172"/>
    </row>
    <row r="4" spans="1:19" ht="31.5" customHeight="1">
      <c r="A4" s="173" t="s">
        <v>82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ht="30.75" customHeight="1">
      <c r="A5" s="173" t="s">
        <v>76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8.75" customHeight="1">
      <c r="A6" s="158" t="s">
        <v>81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0" ht="31.5" customHeight="1">
      <c r="A7" s="1" t="s">
        <v>0</v>
      </c>
      <c r="B7" s="154" t="s">
        <v>1</v>
      </c>
      <c r="C7" s="164" t="s">
        <v>26</v>
      </c>
      <c r="D7" s="164"/>
      <c r="E7" s="165" t="s">
        <v>21</v>
      </c>
      <c r="F7" s="165"/>
      <c r="G7" s="166" t="s">
        <v>22</v>
      </c>
      <c r="H7" s="166"/>
      <c r="I7" s="166"/>
      <c r="J7" s="150" t="s">
        <v>23</v>
      </c>
      <c r="K7" s="151"/>
      <c r="L7" s="167" t="s">
        <v>48</v>
      </c>
      <c r="M7" s="167"/>
      <c r="N7" s="167"/>
      <c r="O7" s="167" t="s">
        <v>67</v>
      </c>
      <c r="P7" s="167"/>
      <c r="Q7" s="168" t="s">
        <v>52</v>
      </c>
      <c r="R7" s="177" t="s">
        <v>65</v>
      </c>
      <c r="S7" s="177" t="s">
        <v>68</v>
      </c>
      <c r="T7" s="39"/>
    </row>
    <row r="8" spans="1:19" ht="109.5" customHeight="1">
      <c r="A8" s="1" t="s">
        <v>2</v>
      </c>
      <c r="B8" s="154"/>
      <c r="C8" s="161" t="s">
        <v>63</v>
      </c>
      <c r="D8" s="162"/>
      <c r="E8" s="159" t="s">
        <v>66</v>
      </c>
      <c r="F8" s="160"/>
      <c r="G8" s="174" t="s">
        <v>69</v>
      </c>
      <c r="H8" s="175"/>
      <c r="I8" s="176"/>
      <c r="J8" s="152" t="s">
        <v>50</v>
      </c>
      <c r="K8" s="153"/>
      <c r="L8" s="30" t="s">
        <v>53</v>
      </c>
      <c r="M8" s="30" t="s">
        <v>51</v>
      </c>
      <c r="N8" s="30" t="s">
        <v>64</v>
      </c>
      <c r="O8" s="167"/>
      <c r="P8" s="167"/>
      <c r="Q8" s="169"/>
      <c r="R8" s="177"/>
      <c r="S8" s="177"/>
    </row>
    <row r="9" spans="1:19" ht="18.75" customHeight="1">
      <c r="A9" s="2"/>
      <c r="B9" s="154"/>
      <c r="C9" s="15" t="s">
        <v>3</v>
      </c>
      <c r="D9" s="15" t="s">
        <v>4</v>
      </c>
      <c r="E9" s="15" t="s">
        <v>5</v>
      </c>
      <c r="F9" s="15" t="s">
        <v>4</v>
      </c>
      <c r="G9" s="15" t="s">
        <v>6</v>
      </c>
      <c r="H9" s="15" t="s">
        <v>7</v>
      </c>
      <c r="I9" s="15" t="s">
        <v>8</v>
      </c>
      <c r="J9" s="16" t="s">
        <v>47</v>
      </c>
      <c r="K9" s="15" t="s">
        <v>4</v>
      </c>
      <c r="L9" s="15" t="s">
        <v>6</v>
      </c>
      <c r="M9" s="15" t="s">
        <v>3</v>
      </c>
      <c r="N9" s="15" t="s">
        <v>4</v>
      </c>
      <c r="O9" s="29" t="s">
        <v>9</v>
      </c>
      <c r="P9" s="38" t="s">
        <v>10</v>
      </c>
      <c r="Q9" s="17" t="s">
        <v>10</v>
      </c>
      <c r="R9" s="17" t="s">
        <v>10</v>
      </c>
      <c r="S9" s="17" t="s">
        <v>10</v>
      </c>
    </row>
    <row r="10" spans="1:19" ht="15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1">
        <v>16</v>
      </c>
      <c r="Q10" s="12">
        <v>17</v>
      </c>
      <c r="R10" s="26">
        <v>18</v>
      </c>
      <c r="S10" s="26">
        <v>19</v>
      </c>
    </row>
    <row r="11" spans="1:19" ht="16.5">
      <c r="A11" s="4">
        <v>1</v>
      </c>
      <c r="B11" s="76" t="s">
        <v>11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</row>
    <row r="12" spans="1:25" ht="15.75" customHeight="1">
      <c r="A12" s="5" t="s">
        <v>37</v>
      </c>
      <c r="B12" s="124" t="s">
        <v>27</v>
      </c>
      <c r="C12" s="93">
        <v>755</v>
      </c>
      <c r="D12" s="93">
        <v>1205.128</v>
      </c>
      <c r="E12" s="93">
        <v>96.59</v>
      </c>
      <c r="F12" s="93">
        <v>473.278</v>
      </c>
      <c r="G12" s="93">
        <v>1254</v>
      </c>
      <c r="H12" s="93">
        <v>30.898</v>
      </c>
      <c r="I12" s="93">
        <v>63.297</v>
      </c>
      <c r="J12" s="89"/>
      <c r="K12" s="89"/>
      <c r="L12" s="89">
        <v>600</v>
      </c>
      <c r="M12" s="89">
        <v>75</v>
      </c>
      <c r="N12" s="89">
        <v>130.492</v>
      </c>
      <c r="O12" s="89"/>
      <c r="P12" s="125"/>
      <c r="Q12" s="126">
        <f>D12+F12+H12+I12+N12</f>
        <v>1903.093</v>
      </c>
      <c r="R12" s="92">
        <v>0</v>
      </c>
      <c r="S12" s="92">
        <f>Q12+R12</f>
        <v>1903.093</v>
      </c>
      <c r="U12" s="35"/>
      <c r="Y12" s="35"/>
    </row>
    <row r="13" spans="1:21" ht="15.75">
      <c r="A13" s="6" t="s">
        <v>38</v>
      </c>
      <c r="B13" s="124" t="s">
        <v>28</v>
      </c>
      <c r="C13" s="93">
        <v>1699</v>
      </c>
      <c r="D13" s="93">
        <v>2723.675</v>
      </c>
      <c r="E13" s="93">
        <v>180.41</v>
      </c>
      <c r="F13" s="93">
        <v>884.011</v>
      </c>
      <c r="G13" s="93">
        <v>1400</v>
      </c>
      <c r="H13" s="93">
        <v>22.032</v>
      </c>
      <c r="I13" s="93">
        <v>55.617</v>
      </c>
      <c r="J13" s="89"/>
      <c r="K13" s="89"/>
      <c r="L13" s="89">
        <v>1025</v>
      </c>
      <c r="M13" s="89">
        <v>120</v>
      </c>
      <c r="N13" s="89">
        <v>121.368</v>
      </c>
      <c r="O13" s="89"/>
      <c r="P13" s="125"/>
      <c r="Q13" s="126">
        <f aca="true" t="shared" si="0" ref="Q13:Q18">D13+F13+H13+I13+K13+P13+N13</f>
        <v>3806.703</v>
      </c>
      <c r="R13" s="92">
        <v>0</v>
      </c>
      <c r="S13" s="92">
        <f aca="true" t="shared" si="1" ref="S13:S18">Q13+R13</f>
        <v>3806.703</v>
      </c>
      <c r="U13" s="35"/>
    </row>
    <row r="14" spans="1:22" ht="15.75">
      <c r="A14" s="40" t="s">
        <v>39</v>
      </c>
      <c r="B14" s="124" t="s">
        <v>20</v>
      </c>
      <c r="C14" s="93">
        <v>4.99</v>
      </c>
      <c r="D14" s="93">
        <v>8.285</v>
      </c>
      <c r="E14" s="93">
        <v>60.17</v>
      </c>
      <c r="F14" s="93">
        <v>294.831</v>
      </c>
      <c r="G14" s="93">
        <v>744</v>
      </c>
      <c r="H14" s="93">
        <v>14.451</v>
      </c>
      <c r="I14" s="93">
        <v>180.778</v>
      </c>
      <c r="J14" s="93">
        <v>96.937</v>
      </c>
      <c r="K14" s="89">
        <v>433.311</v>
      </c>
      <c r="L14" s="89">
        <v>1081</v>
      </c>
      <c r="M14" s="89">
        <v>93.4</v>
      </c>
      <c r="N14" s="89">
        <v>120.445</v>
      </c>
      <c r="O14" s="89"/>
      <c r="P14" s="125"/>
      <c r="Q14" s="126">
        <f t="shared" si="0"/>
        <v>1052.101</v>
      </c>
      <c r="R14" s="92">
        <v>0</v>
      </c>
      <c r="S14" s="92">
        <f t="shared" si="1"/>
        <v>1052.101</v>
      </c>
      <c r="U14" s="35"/>
      <c r="V14" s="35"/>
    </row>
    <row r="15" spans="1:21" ht="15.75">
      <c r="A15" s="40" t="s">
        <v>40</v>
      </c>
      <c r="B15" s="127" t="s">
        <v>29</v>
      </c>
      <c r="C15" s="93">
        <v>690</v>
      </c>
      <c r="D15" s="93">
        <v>1125.725</v>
      </c>
      <c r="E15" s="93">
        <v>85</v>
      </c>
      <c r="F15" s="93">
        <v>416.498</v>
      </c>
      <c r="G15" s="93">
        <v>2000</v>
      </c>
      <c r="H15" s="93">
        <v>8.918</v>
      </c>
      <c r="I15" s="93">
        <v>34.472</v>
      </c>
      <c r="J15" s="89"/>
      <c r="K15" s="89"/>
      <c r="L15" s="89">
        <v>1104</v>
      </c>
      <c r="M15" s="89">
        <v>145</v>
      </c>
      <c r="N15" s="89">
        <v>180.521</v>
      </c>
      <c r="O15" s="89"/>
      <c r="P15" s="125"/>
      <c r="Q15" s="126">
        <f t="shared" si="0"/>
        <v>1766.134</v>
      </c>
      <c r="R15" s="92">
        <v>0</v>
      </c>
      <c r="S15" s="92">
        <f t="shared" si="1"/>
        <v>1766.134</v>
      </c>
      <c r="U15" s="35"/>
    </row>
    <row r="16" spans="1:25" ht="15.75">
      <c r="A16" s="40" t="s">
        <v>41</v>
      </c>
      <c r="B16" s="127" t="s">
        <v>30</v>
      </c>
      <c r="C16" s="93">
        <v>19.4</v>
      </c>
      <c r="D16" s="93">
        <v>32.224</v>
      </c>
      <c r="E16" s="93">
        <v>205</v>
      </c>
      <c r="F16" s="93">
        <v>1004.492</v>
      </c>
      <c r="G16" s="93">
        <v>5000</v>
      </c>
      <c r="H16" s="93">
        <v>43.44</v>
      </c>
      <c r="I16" s="93">
        <v>156.816</v>
      </c>
      <c r="J16" s="89">
        <v>180</v>
      </c>
      <c r="K16" s="89">
        <v>940.054</v>
      </c>
      <c r="L16" s="89">
        <v>5000</v>
      </c>
      <c r="M16" s="89">
        <v>125.8</v>
      </c>
      <c r="N16" s="89">
        <v>691.681</v>
      </c>
      <c r="O16" s="89"/>
      <c r="P16" s="125"/>
      <c r="Q16" s="126">
        <f t="shared" si="0"/>
        <v>2868.707</v>
      </c>
      <c r="R16" s="92">
        <v>0</v>
      </c>
      <c r="S16" s="92">
        <f t="shared" si="1"/>
        <v>2868.707</v>
      </c>
      <c r="U16" s="35"/>
      <c r="X16" s="35"/>
      <c r="Y16" s="35"/>
    </row>
    <row r="17" spans="1:21" ht="15.75">
      <c r="A17" s="40" t="s">
        <v>42</v>
      </c>
      <c r="B17" s="127" t="s">
        <v>31</v>
      </c>
      <c r="C17" s="93">
        <v>650</v>
      </c>
      <c r="D17" s="93">
        <v>1089.52</v>
      </c>
      <c r="E17" s="93">
        <v>92.5</v>
      </c>
      <c r="F17" s="93">
        <v>453.285</v>
      </c>
      <c r="G17" s="93">
        <v>2800</v>
      </c>
      <c r="H17" s="93">
        <v>43.16</v>
      </c>
      <c r="I17" s="93">
        <v>76.125</v>
      </c>
      <c r="J17" s="89"/>
      <c r="K17" s="89"/>
      <c r="L17" s="89">
        <v>1080</v>
      </c>
      <c r="M17" s="89">
        <v>250</v>
      </c>
      <c r="N17" s="89">
        <v>298.319</v>
      </c>
      <c r="O17" s="89"/>
      <c r="P17" s="125"/>
      <c r="Q17" s="126">
        <f t="shared" si="0"/>
        <v>1960.409</v>
      </c>
      <c r="R17" s="92">
        <v>0</v>
      </c>
      <c r="S17" s="92">
        <f t="shared" si="1"/>
        <v>1960.409</v>
      </c>
      <c r="U17" s="35"/>
    </row>
    <row r="18" spans="1:26" ht="15.75">
      <c r="A18" s="41" t="s">
        <v>43</v>
      </c>
      <c r="B18" s="128" t="s">
        <v>49</v>
      </c>
      <c r="C18" s="93">
        <v>625</v>
      </c>
      <c r="D18" s="93">
        <v>1036.205</v>
      </c>
      <c r="E18" s="93">
        <v>155</v>
      </c>
      <c r="F18" s="93">
        <v>758.952</v>
      </c>
      <c r="G18" s="93">
        <v>100</v>
      </c>
      <c r="H18" s="93">
        <v>1.035</v>
      </c>
      <c r="I18" s="93">
        <v>2.688</v>
      </c>
      <c r="J18" s="89"/>
      <c r="K18" s="89"/>
      <c r="L18" s="89">
        <v>36</v>
      </c>
      <c r="M18" s="89">
        <v>30</v>
      </c>
      <c r="N18" s="89">
        <v>1.596</v>
      </c>
      <c r="O18" s="89">
        <v>15</v>
      </c>
      <c r="P18" s="125">
        <v>51.5</v>
      </c>
      <c r="Q18" s="126">
        <f t="shared" si="0"/>
        <v>1851.976</v>
      </c>
      <c r="R18" s="92">
        <v>0</v>
      </c>
      <c r="S18" s="92">
        <f t="shared" si="1"/>
        <v>1851.976</v>
      </c>
      <c r="U18" s="70"/>
      <c r="V18" s="71"/>
      <c r="W18" s="7"/>
      <c r="X18" s="7"/>
      <c r="Y18" s="7"/>
      <c r="Z18" s="7"/>
    </row>
    <row r="19" spans="1:26" ht="16.5">
      <c r="A19" s="52">
        <v>2</v>
      </c>
      <c r="B19" s="77" t="s">
        <v>18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7"/>
      <c r="U19" s="71"/>
      <c r="V19" s="7"/>
      <c r="W19" s="7"/>
      <c r="X19" s="7"/>
      <c r="Y19" s="7"/>
      <c r="Z19" s="7"/>
    </row>
    <row r="20" spans="1:26" s="7" customFormat="1" ht="31.5">
      <c r="A20" s="53" t="s">
        <v>12</v>
      </c>
      <c r="B20" s="54" t="s">
        <v>73</v>
      </c>
      <c r="C20" s="96">
        <v>1462.507</v>
      </c>
      <c r="D20" s="96">
        <v>2465.717</v>
      </c>
      <c r="E20" s="96">
        <v>161.87</v>
      </c>
      <c r="F20" s="96">
        <v>855.54</v>
      </c>
      <c r="G20" s="96">
        <v>3002.05</v>
      </c>
      <c r="H20" s="83">
        <v>80.83587</v>
      </c>
      <c r="I20" s="83">
        <v>81.79012</v>
      </c>
      <c r="J20" s="92"/>
      <c r="K20" s="92"/>
      <c r="L20" s="92">
        <v>176.7</v>
      </c>
      <c r="M20" s="92">
        <v>18.928</v>
      </c>
      <c r="N20" s="80">
        <v>36.48275</v>
      </c>
      <c r="O20" s="92"/>
      <c r="P20" s="92"/>
      <c r="Q20" s="84">
        <f>D20+F20+H20+I20+K20+P20+N20</f>
        <v>3520.36574</v>
      </c>
      <c r="R20" s="97">
        <v>0</v>
      </c>
      <c r="S20" s="84">
        <f>Q20+R20</f>
        <v>3520.36574</v>
      </c>
      <c r="T20" s="115"/>
      <c r="V20" s="71"/>
      <c r="W20" s="163"/>
      <c r="X20" s="163"/>
      <c r="Y20" s="163"/>
      <c r="Z20" s="163"/>
    </row>
    <row r="21" spans="1:26" s="119" customFormat="1" ht="15.75">
      <c r="A21" s="55" t="s">
        <v>13</v>
      </c>
      <c r="B21" s="69" t="s">
        <v>32</v>
      </c>
      <c r="C21" s="98">
        <v>413.493</v>
      </c>
      <c r="D21" s="98">
        <v>697.4016</v>
      </c>
      <c r="E21" s="98">
        <v>10.499</v>
      </c>
      <c r="F21" s="85">
        <v>55.84498</v>
      </c>
      <c r="G21" s="98">
        <v>244.676</v>
      </c>
      <c r="H21" s="85">
        <v>6.04815</v>
      </c>
      <c r="I21" s="85">
        <v>6.82696</v>
      </c>
      <c r="J21" s="98"/>
      <c r="K21" s="98"/>
      <c r="L21" s="98">
        <v>77</v>
      </c>
      <c r="M21" s="98">
        <v>5.949</v>
      </c>
      <c r="N21" s="85">
        <v>11.55358</v>
      </c>
      <c r="O21" s="92"/>
      <c r="P21" s="92"/>
      <c r="Q21" s="83">
        <f>D21+F21+H21+I21+K21+P21+N21</f>
        <v>777.67527</v>
      </c>
      <c r="R21" s="92">
        <v>0</v>
      </c>
      <c r="S21" s="83">
        <f>Q21+R21</f>
        <v>777.67527</v>
      </c>
      <c r="T21" s="116"/>
      <c r="U21" s="117"/>
      <c r="V21" s="117"/>
      <c r="W21" s="118"/>
      <c r="X21" s="118"/>
      <c r="Y21" s="118"/>
      <c r="Z21" s="118"/>
    </row>
    <row r="22" spans="1:26" ht="20.25" customHeight="1">
      <c r="A22" s="55" t="s">
        <v>14</v>
      </c>
      <c r="B22" s="56" t="s">
        <v>34</v>
      </c>
      <c r="C22" s="96">
        <v>242.057</v>
      </c>
      <c r="D22" s="83">
        <v>409.70229</v>
      </c>
      <c r="E22" s="96">
        <v>14.671</v>
      </c>
      <c r="F22" s="83">
        <v>77.74727</v>
      </c>
      <c r="G22" s="96">
        <v>199.7</v>
      </c>
      <c r="H22" s="83">
        <v>4.95734</v>
      </c>
      <c r="I22" s="83">
        <v>5.77419</v>
      </c>
      <c r="J22" s="92"/>
      <c r="K22" s="92"/>
      <c r="L22" s="92">
        <v>4.1</v>
      </c>
      <c r="M22" s="92">
        <v>0.256</v>
      </c>
      <c r="N22" s="80">
        <v>0.53167</v>
      </c>
      <c r="O22" s="92"/>
      <c r="P22" s="92"/>
      <c r="Q22" s="84">
        <f>D22+F22+H22+I22+K22+P22+N22</f>
        <v>498.71276</v>
      </c>
      <c r="R22" s="97">
        <v>0</v>
      </c>
      <c r="S22" s="84">
        <f>Q22+R22</f>
        <v>498.71276</v>
      </c>
      <c r="T22" s="116"/>
      <c r="U22" s="71"/>
      <c r="V22" s="71"/>
      <c r="W22" s="71"/>
      <c r="X22" s="7"/>
      <c r="Y22" s="7"/>
      <c r="Z22" s="7"/>
    </row>
    <row r="23" spans="1:26" ht="15.75">
      <c r="A23" s="55" t="s">
        <v>15</v>
      </c>
      <c r="B23" s="56" t="s">
        <v>33</v>
      </c>
      <c r="C23" s="96">
        <v>218.263</v>
      </c>
      <c r="D23" s="96">
        <v>362.212</v>
      </c>
      <c r="E23" s="96">
        <v>11.423</v>
      </c>
      <c r="F23" s="83">
        <v>60.40948</v>
      </c>
      <c r="G23" s="96">
        <v>146.4</v>
      </c>
      <c r="H23" s="83">
        <v>2.99069</v>
      </c>
      <c r="I23" s="96">
        <v>2.5766</v>
      </c>
      <c r="J23" s="92"/>
      <c r="K23" s="92"/>
      <c r="L23" s="92"/>
      <c r="M23" s="92"/>
      <c r="N23" s="92"/>
      <c r="O23" s="92"/>
      <c r="P23" s="92"/>
      <c r="Q23" s="84">
        <f>D23+F23+H23+I23+K23+P23+N23</f>
        <v>428.18877</v>
      </c>
      <c r="R23" s="97">
        <v>0</v>
      </c>
      <c r="S23" s="84">
        <f>Q23+R23</f>
        <v>428.18877</v>
      </c>
      <c r="T23" s="114"/>
      <c r="U23" s="71"/>
      <c r="V23" s="7"/>
      <c r="W23" s="7"/>
      <c r="X23" s="7"/>
      <c r="Y23" s="7"/>
      <c r="Z23" s="7"/>
    </row>
    <row r="24" spans="1:26" s="119" customFormat="1" ht="15.75">
      <c r="A24" s="55" t="s">
        <v>16</v>
      </c>
      <c r="B24" s="56" t="s">
        <v>35</v>
      </c>
      <c r="C24" s="99">
        <v>33.47</v>
      </c>
      <c r="D24" s="86">
        <v>56.66034</v>
      </c>
      <c r="E24" s="99">
        <v>6.317</v>
      </c>
      <c r="F24" s="86">
        <v>29.94717</v>
      </c>
      <c r="G24" s="99">
        <v>154.91</v>
      </c>
      <c r="H24" s="86">
        <v>3.773</v>
      </c>
      <c r="I24" s="86">
        <v>1.82392</v>
      </c>
      <c r="J24" s="100"/>
      <c r="K24" s="100"/>
      <c r="L24" s="100"/>
      <c r="M24" s="100"/>
      <c r="N24" s="100"/>
      <c r="O24" s="100"/>
      <c r="P24" s="100"/>
      <c r="Q24" s="84">
        <f>D24+F24+H24+I24+K24+P24+N24</f>
        <v>92.20443</v>
      </c>
      <c r="R24" s="97">
        <v>0</v>
      </c>
      <c r="S24" s="84">
        <f>Q24+R24</f>
        <v>92.20443</v>
      </c>
      <c r="T24" s="116"/>
      <c r="U24" s="117"/>
      <c r="V24" s="118"/>
      <c r="W24" s="118"/>
      <c r="X24" s="118"/>
      <c r="Y24" s="118"/>
      <c r="Z24" s="118"/>
    </row>
    <row r="25" spans="1:26" ht="15.75">
      <c r="A25" s="53" t="s">
        <v>17</v>
      </c>
      <c r="B25" s="57" t="s">
        <v>24</v>
      </c>
      <c r="C25" s="99"/>
      <c r="D25" s="99"/>
      <c r="E25" s="99"/>
      <c r="F25" s="99"/>
      <c r="G25" s="99"/>
      <c r="H25" s="99"/>
      <c r="I25" s="99"/>
      <c r="J25" s="100"/>
      <c r="K25" s="100"/>
      <c r="L25" s="100"/>
      <c r="M25" s="100"/>
      <c r="N25" s="100"/>
      <c r="O25" s="100"/>
      <c r="P25" s="100"/>
      <c r="Q25" s="99"/>
      <c r="R25" s="100"/>
      <c r="S25" s="99"/>
      <c r="T25" s="114"/>
      <c r="U25" s="71"/>
      <c r="V25" s="7"/>
      <c r="W25" s="7"/>
      <c r="X25" s="7"/>
      <c r="Y25" s="7"/>
      <c r="Z25" s="7"/>
    </row>
    <row r="26" spans="1:26" s="119" customFormat="1" ht="15.75">
      <c r="A26" s="53" t="s">
        <v>44</v>
      </c>
      <c r="B26" s="46" t="s">
        <v>36</v>
      </c>
      <c r="C26" s="96">
        <v>307.46</v>
      </c>
      <c r="D26" s="83">
        <v>498.09348</v>
      </c>
      <c r="E26" s="96">
        <v>75.46</v>
      </c>
      <c r="F26" s="83">
        <v>399.89546</v>
      </c>
      <c r="G26" s="96">
        <v>230.56</v>
      </c>
      <c r="H26" s="83">
        <v>4.13655</v>
      </c>
      <c r="I26" s="83">
        <v>5.32355</v>
      </c>
      <c r="J26" s="92"/>
      <c r="K26" s="92"/>
      <c r="L26" s="92"/>
      <c r="M26" s="92"/>
      <c r="N26" s="92"/>
      <c r="O26" s="92"/>
      <c r="P26" s="92"/>
      <c r="Q26" s="120">
        <f>D26+F26+H26+I26+K26+P26+N26</f>
        <v>907.44904</v>
      </c>
      <c r="R26" s="97">
        <v>0</v>
      </c>
      <c r="S26" s="120">
        <f>Q26+R26</f>
        <v>907.44904</v>
      </c>
      <c r="T26" s="116"/>
      <c r="U26" s="117"/>
      <c r="V26" s="118"/>
      <c r="W26" s="118"/>
      <c r="X26" s="118"/>
      <c r="Y26" s="118"/>
      <c r="Z26" s="118"/>
    </row>
    <row r="27" spans="1:26" ht="19.5" customHeight="1">
      <c r="A27" s="45">
        <v>3</v>
      </c>
      <c r="B27" s="46" t="s">
        <v>25</v>
      </c>
      <c r="C27" s="92">
        <v>1186.092</v>
      </c>
      <c r="D27" s="92">
        <v>2007.391</v>
      </c>
      <c r="E27" s="92">
        <v>280.326</v>
      </c>
      <c r="F27" s="139">
        <v>1490.842022</v>
      </c>
      <c r="G27" s="92">
        <v>917.89</v>
      </c>
      <c r="H27" s="80">
        <v>22.79549</v>
      </c>
      <c r="I27" s="80">
        <v>33.45944</v>
      </c>
      <c r="J27" s="92"/>
      <c r="K27" s="92"/>
      <c r="L27" s="92">
        <v>104.17</v>
      </c>
      <c r="M27" s="92">
        <v>7.469</v>
      </c>
      <c r="N27" s="80">
        <v>15.36501</v>
      </c>
      <c r="O27" s="100"/>
      <c r="P27" s="100"/>
      <c r="Q27" s="83">
        <f>D27+F27+H27+I27+K27+P27+N27</f>
        <v>3569.85296</v>
      </c>
      <c r="R27" s="80">
        <v>0</v>
      </c>
      <c r="S27" s="83">
        <f>Q27+R27</f>
        <v>3569.85296</v>
      </c>
      <c r="T27" s="114"/>
      <c r="U27" s="71"/>
      <c r="V27" s="71"/>
      <c r="W27" s="71"/>
      <c r="X27" s="7"/>
      <c r="Y27" s="7"/>
      <c r="Z27" s="71"/>
    </row>
    <row r="28" spans="1:26" ht="19.5" customHeight="1">
      <c r="A28" s="45"/>
      <c r="B28" s="46" t="s">
        <v>61</v>
      </c>
      <c r="C28" s="129"/>
      <c r="D28" s="129"/>
      <c r="E28" s="129"/>
      <c r="F28" s="142"/>
      <c r="G28" s="129"/>
      <c r="H28" s="137"/>
      <c r="I28" s="137"/>
      <c r="J28" s="129"/>
      <c r="K28" s="130"/>
      <c r="L28" s="129"/>
      <c r="M28" s="129"/>
      <c r="N28" s="137"/>
      <c r="O28" s="131"/>
      <c r="P28" s="131"/>
      <c r="Q28" s="137"/>
      <c r="R28" s="129"/>
      <c r="S28" s="137"/>
      <c r="T28" s="7"/>
      <c r="U28" s="71"/>
      <c r="V28" s="7"/>
      <c r="W28" s="7"/>
      <c r="X28" s="7"/>
      <c r="Y28" s="7"/>
      <c r="Z28" s="7"/>
    </row>
    <row r="29" spans="1:26" ht="21.75" customHeight="1">
      <c r="A29" s="47" t="s">
        <v>54</v>
      </c>
      <c r="B29" s="48" t="s">
        <v>62</v>
      </c>
      <c r="C29" s="100">
        <v>139.9</v>
      </c>
      <c r="D29" s="102">
        <f>C29*1.69244</f>
        <v>236.7724</v>
      </c>
      <c r="E29" s="100">
        <v>14.061</v>
      </c>
      <c r="F29" s="99">
        <f>E29*5.318244</f>
        <v>74.7798</v>
      </c>
      <c r="G29" s="100">
        <v>92.8</v>
      </c>
      <c r="H29" s="136">
        <v>2.30469</v>
      </c>
      <c r="I29" s="136">
        <v>6.30135</v>
      </c>
      <c r="J29" s="100"/>
      <c r="K29" s="100"/>
      <c r="L29" s="100">
        <f>L27-L30-L31-L32</f>
        <v>92.27</v>
      </c>
      <c r="M29" s="100">
        <v>6.637</v>
      </c>
      <c r="N29" s="144">
        <f>N27-N30-N31-N32</f>
        <v>13.65431</v>
      </c>
      <c r="O29" s="100"/>
      <c r="P29" s="100"/>
      <c r="Q29" s="86">
        <f aca="true" t="shared" si="2" ref="Q29:Q34">D29+F29+H29+I29+K29+P29+N29</f>
        <v>333.81255</v>
      </c>
      <c r="R29" s="100">
        <v>0</v>
      </c>
      <c r="S29" s="99">
        <f aca="true" t="shared" si="3" ref="S29:S35">Q29+R29</f>
        <v>333.8126</v>
      </c>
      <c r="T29" s="7"/>
      <c r="U29" s="72"/>
      <c r="V29" s="7"/>
      <c r="W29" s="7"/>
      <c r="X29" s="7"/>
      <c r="Y29" s="7"/>
      <c r="Z29" s="7"/>
    </row>
    <row r="30" spans="1:26" ht="46.5" customHeight="1">
      <c r="A30" s="36" t="s">
        <v>55</v>
      </c>
      <c r="B30" s="78" t="s">
        <v>60</v>
      </c>
      <c r="C30" s="104">
        <v>843.078</v>
      </c>
      <c r="D30" s="102">
        <f>C30*1.69244</f>
        <v>1426.8589</v>
      </c>
      <c r="E30" s="104">
        <v>261.925</v>
      </c>
      <c r="F30" s="99">
        <f>E30*5.318244</f>
        <v>1392.9811</v>
      </c>
      <c r="G30" s="104">
        <v>812.33</v>
      </c>
      <c r="H30" s="102">
        <f>G30*0.0248346</f>
        <v>20.1739</v>
      </c>
      <c r="I30" s="136">
        <v>26.69043</v>
      </c>
      <c r="J30" s="104"/>
      <c r="K30" s="104"/>
      <c r="L30" s="105">
        <v>10.7</v>
      </c>
      <c r="M30" s="104">
        <v>0.755</v>
      </c>
      <c r="N30" s="106">
        <f>(M30*1696.4+L30*25.155)/1000</f>
        <v>1.5499</v>
      </c>
      <c r="O30" s="104"/>
      <c r="P30" s="104"/>
      <c r="Q30" s="86">
        <f t="shared" si="2"/>
        <v>2868.25423</v>
      </c>
      <c r="R30" s="100">
        <v>0</v>
      </c>
      <c r="S30" s="99">
        <f t="shared" si="3"/>
        <v>2868.2542</v>
      </c>
      <c r="T30" s="7"/>
      <c r="U30" s="72"/>
      <c r="V30" s="7"/>
      <c r="W30" s="7"/>
      <c r="X30" s="7"/>
      <c r="Y30" s="7"/>
      <c r="Z30" s="7"/>
    </row>
    <row r="31" spans="1:26" ht="21.75" customHeight="1">
      <c r="A31" s="36" t="s">
        <v>56</v>
      </c>
      <c r="B31" s="37" t="s">
        <v>58</v>
      </c>
      <c r="C31" s="107">
        <v>25.5</v>
      </c>
      <c r="D31" s="102">
        <f>C31*1.69244</f>
        <v>43.1572</v>
      </c>
      <c r="E31" s="107">
        <v>1.518</v>
      </c>
      <c r="F31" s="99">
        <f>E31*5.318244</f>
        <v>8.0731</v>
      </c>
      <c r="G31" s="107">
        <v>8.7</v>
      </c>
      <c r="H31" s="102">
        <f>G31*0.0248346</f>
        <v>0.2161</v>
      </c>
      <c r="I31" s="136">
        <f>((G31+L31)*0.0335)</f>
        <v>0.33165</v>
      </c>
      <c r="J31" s="107"/>
      <c r="K31" s="107"/>
      <c r="L31" s="107">
        <v>1.2</v>
      </c>
      <c r="M31" s="107">
        <v>0.077</v>
      </c>
      <c r="N31" s="106">
        <f>(M31*1696.4+L31*25.155)/1000</f>
        <v>0.1608</v>
      </c>
      <c r="O31" s="107"/>
      <c r="P31" s="107"/>
      <c r="Q31" s="145">
        <f t="shared" si="2"/>
        <v>51.93885</v>
      </c>
      <c r="R31" s="100">
        <v>0</v>
      </c>
      <c r="S31" s="108">
        <f t="shared" si="3"/>
        <v>51.9389</v>
      </c>
      <c r="T31" s="7"/>
      <c r="U31" s="72"/>
      <c r="V31" s="7"/>
      <c r="W31" s="7"/>
      <c r="X31" s="7"/>
      <c r="Y31" s="7"/>
      <c r="Z31" s="7"/>
    </row>
    <row r="32" spans="1:26" ht="21.75" customHeight="1">
      <c r="A32" s="36" t="s">
        <v>57</v>
      </c>
      <c r="B32" s="37" t="s">
        <v>59</v>
      </c>
      <c r="C32" s="107">
        <v>102.414</v>
      </c>
      <c r="D32" s="102">
        <v>173.331</v>
      </c>
      <c r="E32" s="107">
        <v>1.01</v>
      </c>
      <c r="F32" s="99">
        <f>E32*5.318244</f>
        <v>5.3714</v>
      </c>
      <c r="G32" s="107">
        <v>2.36</v>
      </c>
      <c r="H32" s="102">
        <f>G32*0.0248346</f>
        <v>0.0586</v>
      </c>
      <c r="I32" s="136">
        <f>((G32+L32)*0.0335)</f>
        <v>0.07906</v>
      </c>
      <c r="J32" s="107"/>
      <c r="K32" s="107"/>
      <c r="L32" s="107">
        <v>0</v>
      </c>
      <c r="M32" s="104">
        <v>0</v>
      </c>
      <c r="N32" s="106">
        <f>(M32*1696.4+L32*25.155)/1000</f>
        <v>0</v>
      </c>
      <c r="O32" s="107"/>
      <c r="P32" s="107"/>
      <c r="Q32" s="145">
        <f t="shared" si="2"/>
        <v>178.84006</v>
      </c>
      <c r="R32" s="100">
        <v>0</v>
      </c>
      <c r="S32" s="108">
        <f t="shared" si="3"/>
        <v>178.8401</v>
      </c>
      <c r="T32" s="7"/>
      <c r="U32" s="72"/>
      <c r="V32" s="7"/>
      <c r="W32" s="7"/>
      <c r="X32" s="7"/>
      <c r="Y32" s="7"/>
      <c r="Z32" s="7"/>
    </row>
    <row r="33" spans="1:26" ht="46.5" customHeight="1">
      <c r="A33" s="47" t="s">
        <v>71</v>
      </c>
      <c r="B33" s="49" t="s">
        <v>70</v>
      </c>
      <c r="C33" s="109">
        <v>75.2</v>
      </c>
      <c r="D33" s="102">
        <f>C33*1.69244</f>
        <v>127.2715</v>
      </c>
      <c r="E33" s="109">
        <v>1.812</v>
      </c>
      <c r="F33" s="141">
        <f>F27-F29-F30-F31-F32</f>
        <v>9.636622</v>
      </c>
      <c r="G33" s="109">
        <v>1.7</v>
      </c>
      <c r="H33" s="102">
        <f>G33*0.0248346</f>
        <v>0.0422</v>
      </c>
      <c r="I33" s="136">
        <f>((G33+L33)*0.0335)</f>
        <v>0.05695</v>
      </c>
      <c r="J33" s="109"/>
      <c r="K33" s="109"/>
      <c r="L33" s="109"/>
      <c r="M33" s="100"/>
      <c r="N33" s="103"/>
      <c r="O33" s="109"/>
      <c r="P33" s="109"/>
      <c r="Q33" s="145">
        <f t="shared" si="2"/>
        <v>137.00727</v>
      </c>
      <c r="R33" s="100">
        <v>0</v>
      </c>
      <c r="S33" s="108">
        <f t="shared" si="3"/>
        <v>137.0073</v>
      </c>
      <c r="T33" s="71"/>
      <c r="U33" s="79"/>
      <c r="V33" s="73"/>
      <c r="W33" s="7"/>
      <c r="X33" s="7"/>
      <c r="Y33" s="7"/>
      <c r="Z33" s="7"/>
    </row>
    <row r="34" spans="1:26" s="119" customFormat="1" ht="19.5" customHeight="1">
      <c r="A34" s="45">
        <v>4</v>
      </c>
      <c r="B34" s="121" t="s">
        <v>46</v>
      </c>
      <c r="C34" s="122">
        <v>295.861</v>
      </c>
      <c r="D34" s="93">
        <v>496.2995</v>
      </c>
      <c r="E34" s="122">
        <v>22.611</v>
      </c>
      <c r="F34" s="81">
        <v>120.55064</v>
      </c>
      <c r="G34" s="122">
        <v>2782.45</v>
      </c>
      <c r="H34" s="93">
        <v>70.025</v>
      </c>
      <c r="I34" s="93">
        <v>2.531</v>
      </c>
      <c r="J34" s="122"/>
      <c r="K34" s="122"/>
      <c r="L34" s="122">
        <v>4.63</v>
      </c>
      <c r="M34" s="92">
        <v>0.3</v>
      </c>
      <c r="N34" s="89">
        <v>0.608</v>
      </c>
      <c r="O34" s="109"/>
      <c r="P34" s="109"/>
      <c r="Q34" s="82">
        <f t="shared" si="2"/>
        <v>690.01414</v>
      </c>
      <c r="R34" s="92">
        <v>0</v>
      </c>
      <c r="S34" s="123">
        <f t="shared" si="3"/>
        <v>690.01414</v>
      </c>
      <c r="T34" s="170"/>
      <c r="U34" s="171"/>
      <c r="V34" s="118"/>
      <c r="W34" s="118"/>
      <c r="X34" s="118"/>
      <c r="Y34" s="118"/>
      <c r="Z34" s="118"/>
    </row>
    <row r="35" spans="1:26" ht="19.5" customHeight="1">
      <c r="A35" s="27">
        <v>5</v>
      </c>
      <c r="B35" s="28" t="s">
        <v>72</v>
      </c>
      <c r="C35" s="110"/>
      <c r="D35" s="101"/>
      <c r="E35" s="110">
        <v>0</v>
      </c>
      <c r="F35" s="87">
        <v>0</v>
      </c>
      <c r="G35" s="110"/>
      <c r="H35" s="111"/>
      <c r="I35" s="111"/>
      <c r="J35" s="110"/>
      <c r="K35" s="110"/>
      <c r="L35" s="110"/>
      <c r="M35" s="91"/>
      <c r="N35" s="88">
        <f>((L35*24.64)+(M35*1657.72))/1000</f>
        <v>0</v>
      </c>
      <c r="O35" s="107"/>
      <c r="P35" s="107"/>
      <c r="Q35" s="90">
        <v>0</v>
      </c>
      <c r="R35" s="91">
        <v>0</v>
      </c>
      <c r="S35" s="112">
        <f t="shared" si="3"/>
        <v>0</v>
      </c>
      <c r="T35" s="7"/>
      <c r="U35" s="71"/>
      <c r="V35" s="7"/>
      <c r="W35" s="7"/>
      <c r="X35" s="7"/>
      <c r="Y35" s="7"/>
      <c r="Z35" s="7"/>
    </row>
    <row r="36" spans="1:26" s="3" customFormat="1" ht="20.25" customHeight="1">
      <c r="A36" s="13"/>
      <c r="B36" s="14" t="s">
        <v>19</v>
      </c>
      <c r="C36" s="91">
        <f aca="true" t="shared" si="4" ref="C36:P36">C12+C13+C14+C15+C16+C17+C18+C20+C21+C22+C23+C24+C26+C27+C34+C35</f>
        <v>8602.593</v>
      </c>
      <c r="D36" s="91">
        <f t="shared" si="4"/>
        <v>14214.2392</v>
      </c>
      <c r="E36" s="91">
        <f t="shared" si="4"/>
        <v>1457.847</v>
      </c>
      <c r="F36" s="91">
        <f t="shared" si="4"/>
        <v>7376.124</v>
      </c>
      <c r="G36" s="91">
        <f t="shared" si="4"/>
        <v>20976.636</v>
      </c>
      <c r="H36" s="91">
        <f t="shared" si="4"/>
        <v>359.4961</v>
      </c>
      <c r="I36" s="91">
        <f t="shared" si="4"/>
        <v>709.8988</v>
      </c>
      <c r="J36" s="91">
        <f t="shared" si="4"/>
        <v>276.937</v>
      </c>
      <c r="K36" s="91">
        <f t="shared" si="4"/>
        <v>1373.365</v>
      </c>
      <c r="L36" s="91">
        <f t="shared" si="4"/>
        <v>10292.6</v>
      </c>
      <c r="M36" s="91">
        <f t="shared" si="4"/>
        <v>872.102</v>
      </c>
      <c r="N36" s="91">
        <f t="shared" si="4"/>
        <v>1608.963</v>
      </c>
      <c r="O36" s="91">
        <f t="shared" si="4"/>
        <v>15</v>
      </c>
      <c r="P36" s="91">
        <f t="shared" si="4"/>
        <v>51.5</v>
      </c>
      <c r="Q36" s="113">
        <f>Q35+Q34+Q27+Q26+Q24+Q23+Q22+Q21+Q20+Q18+Q17+Q16+Q15+Q14+Q13+Q12</f>
        <v>25693.5861</v>
      </c>
      <c r="R36" s="113">
        <f>R35+R34+R27+R26+R24+R23+R22+R21+R20+R18+R17+R16+R15+R14+R13+R12</f>
        <v>0</v>
      </c>
      <c r="S36" s="113">
        <f>S35+S34+S27+S26+S24+S23+S22+S21+S20+S18+S17+S16+S15+S14+S13+S12</f>
        <v>25693.5861</v>
      </c>
      <c r="T36" s="74"/>
      <c r="U36" s="74"/>
      <c r="V36" s="74"/>
      <c r="W36" s="74"/>
      <c r="X36" s="75"/>
      <c r="Y36" s="75"/>
      <c r="Z36" s="75"/>
    </row>
    <row r="37" spans="1:21" s="8" customFormat="1" ht="21.75" customHeight="1">
      <c r="A37" s="147" t="s">
        <v>45</v>
      </c>
      <c r="B37" s="148"/>
      <c r="C37" s="148"/>
      <c r="D37" s="148"/>
      <c r="E37" s="148"/>
      <c r="F37" s="149"/>
      <c r="G37" s="155">
        <f>S36</f>
        <v>25693.586</v>
      </c>
      <c r="H37" s="156"/>
      <c r="I37" s="20"/>
      <c r="J37" s="21"/>
      <c r="K37" s="21"/>
      <c r="L37" s="21"/>
      <c r="M37" s="21"/>
      <c r="N37" s="21"/>
      <c r="O37" s="21"/>
      <c r="P37" s="21"/>
      <c r="Q37" s="33"/>
      <c r="R37" s="32"/>
      <c r="S37" s="44"/>
      <c r="T37" s="43"/>
      <c r="U37" s="42"/>
    </row>
    <row r="38" spans="1:19" ht="19.5">
      <c r="A38" s="58"/>
      <c r="B38" s="58"/>
      <c r="C38" s="58"/>
      <c r="D38" s="58"/>
      <c r="E38" s="58"/>
      <c r="F38" s="140"/>
      <c r="G38" s="59"/>
      <c r="H38" s="59"/>
      <c r="I38" s="135"/>
      <c r="J38" s="60"/>
      <c r="K38" s="60"/>
      <c r="L38" s="60"/>
      <c r="M38" s="60"/>
      <c r="N38" s="61"/>
      <c r="O38" s="60"/>
      <c r="P38" s="60"/>
      <c r="Q38" s="60"/>
      <c r="R38" s="62"/>
      <c r="S38" s="63"/>
    </row>
    <row r="39" spans="1:19" ht="19.5">
      <c r="A39" s="19"/>
      <c r="B39" s="19"/>
      <c r="C39" s="19"/>
      <c r="D39" s="19"/>
      <c r="E39" s="19"/>
      <c r="F39" s="134"/>
      <c r="G39" s="24"/>
      <c r="H39" s="25" t="s">
        <v>77</v>
      </c>
      <c r="I39" s="22"/>
      <c r="J39" s="23"/>
      <c r="K39" s="23"/>
      <c r="L39" s="134"/>
      <c r="M39" s="23"/>
      <c r="N39" s="134"/>
      <c r="O39" s="23"/>
      <c r="P39" s="18"/>
      <c r="Q39" s="18"/>
      <c r="R39" s="8"/>
      <c r="S39" s="8"/>
    </row>
    <row r="40" spans="1:19" ht="18.75">
      <c r="A40" s="157" t="s">
        <v>78</v>
      </c>
      <c r="B40" s="157"/>
      <c r="C40" s="65"/>
      <c r="D40" s="64" t="s">
        <v>79</v>
      </c>
      <c r="E40" s="64"/>
      <c r="F40" s="65"/>
      <c r="G40" s="65"/>
      <c r="H40" s="146" t="s">
        <v>80</v>
      </c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  <row r="41" spans="1:17" ht="18.75">
      <c r="A41" s="66"/>
      <c r="B41" s="66"/>
      <c r="C41" s="66"/>
      <c r="D41" s="66"/>
      <c r="E41" s="133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68"/>
    </row>
    <row r="42" spans="3:9" ht="12.75">
      <c r="C42" s="132"/>
      <c r="D42" s="132"/>
      <c r="G42" s="132"/>
      <c r="I42" s="138"/>
    </row>
    <row r="44" spans="12:14" ht="12.75">
      <c r="L44" s="132"/>
      <c r="M44" s="132"/>
      <c r="N44" s="143"/>
    </row>
  </sheetData>
  <sheetProtection/>
  <mergeCells count="26">
    <mergeCell ref="T34:U34"/>
    <mergeCell ref="N1:S1"/>
    <mergeCell ref="N2:S2"/>
    <mergeCell ref="N3:S3"/>
    <mergeCell ref="A4:S4"/>
    <mergeCell ref="A5:S5"/>
    <mergeCell ref="O7:P8"/>
    <mergeCell ref="G8:I8"/>
    <mergeCell ref="R7:R8"/>
    <mergeCell ref="S7:S8"/>
    <mergeCell ref="A6:S6"/>
    <mergeCell ref="E8:F8"/>
    <mergeCell ref="C8:D8"/>
    <mergeCell ref="W20:Z20"/>
    <mergeCell ref="C7:D7"/>
    <mergeCell ref="E7:F7"/>
    <mergeCell ref="G7:I7"/>
    <mergeCell ref="L7:N7"/>
    <mergeCell ref="Q7:Q8"/>
    <mergeCell ref="H40:S40"/>
    <mergeCell ref="A37:F37"/>
    <mergeCell ref="J7:K7"/>
    <mergeCell ref="J8:K8"/>
    <mergeCell ref="B7:B9"/>
    <mergeCell ref="G37:H37"/>
    <mergeCell ref="A40:B40"/>
  </mergeCells>
  <printOptions/>
  <pageMargins left="0.3937007874015748" right="0.2362204724409449" top="0.2" bottom="0.1968503937007874" header="0.5118110236220472" footer="0.33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cp:lastPrinted>2015-01-28T04:53:06Z</cp:lastPrinted>
  <dcterms:created xsi:type="dcterms:W3CDTF">2013-10-23T13:43:28Z</dcterms:created>
  <dcterms:modified xsi:type="dcterms:W3CDTF">2015-02-04T05:06:56Z</dcterms:modified>
  <cp:category/>
  <cp:version/>
  <cp:contentType/>
  <cp:contentStatus/>
</cp:coreProperties>
</file>