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6" sheetId="1" r:id="rId1"/>
  </sheets>
  <definedNames>
    <definedName name="_xlnm.Print_Titles" localSheetId="0">'6'!$5:$8</definedName>
    <definedName name="_xlnm.Print_Area" localSheetId="0">'6'!$A$1:$I$334</definedName>
  </definedNames>
  <calcPr fullCalcOnLoad="1"/>
</workbook>
</file>

<file path=xl/sharedStrings.xml><?xml version="1.0" encoding="utf-8"?>
<sst xmlns="http://schemas.openxmlformats.org/spreadsheetml/2006/main" count="384" uniqueCount="83">
  <si>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</si>
  <si>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</si>
  <si>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</si>
  <si>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</si>
  <si>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</si>
  <si>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r>
      <t xml:space="preserve">Цель:         </t>
    </r>
    <r>
      <rPr>
        <b/>
        <sz val="13"/>
        <rFont val="Times New Roman"/>
        <family val="1"/>
      </rPr>
      <t>Повышение уровня комплексной безопасности образовательных учреждений</t>
    </r>
  </si>
  <si>
    <r>
      <t xml:space="preserve"> 1. Задача: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Пожарная безопасность</t>
    </r>
  </si>
  <si>
    <r>
      <t>Мероприятия</t>
    </r>
    <r>
      <rPr>
        <b/>
        <sz val="11"/>
        <rFont val="Times New Roman"/>
        <family val="1"/>
      </rPr>
      <t>:</t>
    </r>
  </si>
  <si>
    <t>Замена устаревших первичных средств с истекшим сроком эксплуатации в ОУ. Замена вышедших из строя пожарных извещателей.</t>
  </si>
  <si>
    <t xml:space="preserve"> </t>
  </si>
  <si>
    <t xml:space="preserve"> 2. Задача :              Техническая безопасность</t>
  </si>
  <si>
    <t>Мероприятия:</t>
  </si>
  <si>
    <r>
      <t xml:space="preserve">3. Задача:  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Антитеррористическая безопасность:</t>
    </r>
  </si>
  <si>
    <t>4.  Задача:      Безопасность труда и обучение:</t>
  </si>
  <si>
    <t>МБОУ СОШ № 1</t>
  </si>
  <si>
    <t>МБОУ СОШ № 2</t>
  </si>
  <si>
    <t>МБДОУ ЦРР д/с  № 3</t>
  </si>
  <si>
    <t>МБДОУ ЦРР д/с  № 5</t>
  </si>
  <si>
    <t>МБОУ ДОД ЦВР «Лад»</t>
  </si>
  <si>
    <t>МБОУ «Начальная школа»</t>
  </si>
  <si>
    <t>МБДОУ ЦРР д/с № 6</t>
  </si>
  <si>
    <t>МБОУ "Начальная школа"</t>
  </si>
  <si>
    <t>МБДОУ ЦРР д/с № 5</t>
  </si>
  <si>
    <t>МБДОУ ЦРР д/с  № 6</t>
  </si>
  <si>
    <t>МБОУ Начальная школа</t>
  </si>
  <si>
    <t>МБДОУ ЦРР Д/с № 3</t>
  </si>
  <si>
    <t>МБДОУ ЦРР Д/с № 5</t>
  </si>
  <si>
    <t>МБДОУ ЦРР Д/с № 6</t>
  </si>
  <si>
    <t>МБОУ ЦВР Лад</t>
  </si>
  <si>
    <t>Проведение медицинского осмотра в образовательных учреждениях</t>
  </si>
  <si>
    <t>1.10. Испытание наружных лестниц</t>
  </si>
  <si>
    <t xml:space="preserve">Обеспечение безопасности жизни и здоровья  при возникновении ЧС.  ст.14 ФЗ № 68-ФЗ от 21.12.1994 г. </t>
  </si>
  <si>
    <t xml:space="preserve">Содержание противопожарного водопровода в исправном состоянии, в соответствии Постановлением Правительства РФ от 25.04.2012 N 390
"О противопожарном режиме"
</t>
  </si>
  <si>
    <t xml:space="preserve">Обеспечение безопасности жизни и здоровья работников образовательных учреждений при возникновении ЧС в соответствии с  ст.14 ФЗ № 68-ФЗ от 21.12.1994 г. </t>
  </si>
  <si>
    <t xml:space="preserve">В соответствии с требованиями "СП 9.13130.2009. Свод правил. Техника пожарная.Огнетушители. Требования к эксплуатации", утвержденных Приказом МЧС РФ от 25.03.2009 N 179)
</t>
  </si>
  <si>
    <t>1.7. Плата за техническое обслуживание АПС, КЭВ, ПАК "Стрелец мониторинг"</t>
  </si>
  <si>
    <t xml:space="preserve">Содержание противопожарной системы здания и сооружений  в исправном состоянии, в соответствии Постановлением Правительства РФ от 25.04.2012 N 390 "О противопожарном режиме"
</t>
  </si>
  <si>
    <t>1.2. Абонентская плата за услугу прямой телефонной связи с пожарной частью</t>
  </si>
  <si>
    <t xml:space="preserve">Посредством наглядной агитации обучение правилам пожарной безопасности в соответствии с требованиями Федерального закона  от 21.12.1994 N 69-ФЗ
"О пожарной безопасности" </t>
  </si>
  <si>
    <t xml:space="preserve">В соответствии с Постановлением Главного государственного санитарного врача РФ от 29.12.2010 N 189 "Об утверждении СанПиН 2.4.2.2821-10 "Санитарно-эпидемиологические требования к условиям и организации обучения в общеобразовательных учреждениях"
</t>
  </si>
  <si>
    <t xml:space="preserve">Обеспечение антитеррористической защищенности </t>
  </si>
  <si>
    <t>1.4. Приобретение плакатов, стендов и методических пособий, предназначенных для противопожарной наглядной агитации; ламинирование планов эвакуации</t>
  </si>
  <si>
    <t>Обеспечение пожарной безопасности образовательных учреждений</t>
  </si>
  <si>
    <t>ВСЕГО по программе, на 2014 год</t>
  </si>
  <si>
    <t>ВСЕГО по программе, на 2015 год</t>
  </si>
  <si>
    <t>Субсидии, иные межбюджетные трансферты</t>
  </si>
  <si>
    <t>Д/С3</t>
  </si>
  <si>
    <t>Д/С5</t>
  </si>
  <si>
    <t>Д/с6</t>
  </si>
  <si>
    <t>сош1</t>
  </si>
  <si>
    <t>сош2</t>
  </si>
  <si>
    <t>н.шк.</t>
  </si>
  <si>
    <t>цвр</t>
  </si>
  <si>
    <t>Итого по программе 2014-2016г .:</t>
  </si>
  <si>
    <t>ВСЕГО по программе, на 2016 год</t>
  </si>
  <si>
    <t>4.1. Проведение мед. осмотра сотрудников в целях обеспечения безопасности и охраны здоровья</t>
  </si>
  <si>
    <t>4.3.Приобретение пескосоляной смеси для посыпки территорий ОУ в зимний период с целью обеспечения безопасности</t>
  </si>
  <si>
    <t>В том числе:</t>
  </si>
  <si>
    <t>Другие собственные доходы</t>
  </si>
  <si>
    <t>Субвенции</t>
  </si>
  <si>
    <t xml:space="preserve">Раздел 7. Перечень мероприятий </t>
  </si>
  <si>
    <t>Внебюд-жетные средства</t>
  </si>
  <si>
    <t>м/б</t>
  </si>
  <si>
    <t>СОШ1</t>
  </si>
  <si>
    <t>СОШ2</t>
  </si>
  <si>
    <t>нач.шк.</t>
  </si>
  <si>
    <t>МБДОУ ЦРР № 3,5</t>
  </si>
  <si>
    <t>сады</t>
  </si>
  <si>
    <t>школы</t>
  </si>
  <si>
    <t>1.1.  Мероприятия, направленные на улучшение работы видеонаблюдения, установка системы контроля доспупа "Безопасная школа" (Приобретение первичных средств пожаротушения  по образовательным учреждениям (рукава, наконечники, огнетушители с истекшим сроком эксплуатации, извещатели (датчики) и др.).</t>
  </si>
  <si>
    <t xml:space="preserve">1.3. Мероприятия, направленные на улучшение работы видеонаблюдения, установка системы контроля доспупа "Безопасная школа" (Приобретение средств индивидуальной защиты) </t>
  </si>
  <si>
    <t xml:space="preserve">1.5. Мероприятия, направленные на улучшение работы видеонаблюдения, установка системы контроля доспупа "Безопасная школа" (Оплата за проведение проверки работоспособности противопожарного водопровода)
</t>
  </si>
  <si>
    <t>1.6. Мероприятия, направленные на улучшение работы видеонаблюдения, установка системы контроля доспупа "Безопасная школа" (Перезарядка огнетушителей с истекшим сроком эксплуатации)</t>
  </si>
  <si>
    <t>1.8.Мероприятия, направленные на улучшение работы видеонаблюдения, установка системы контроля доспупа "Безопасная школа" (Плата за мониторинг радиосигнала, поступающего из ОУ на пульт пожарной части)</t>
  </si>
  <si>
    <t xml:space="preserve">2.1. Мероприятия, направленные на улучшение работы видеонаблюдения, установка системы контроля доспупа "Безопасная школа" (Утилизация неисправных, перегореших люминисцентных ламп и компьютерного оборудования) </t>
  </si>
  <si>
    <t>2.2.  Мероприятия, направленные на улучшение работы видеонаблюдения, установка системы контроля доспупа "Безопасная школа" (Замер сопротивления изоляции электропроводки и состояния заземления)</t>
  </si>
  <si>
    <t>3.1. Мероприятия, направленные на улучшение работы видеонаблюдения, установка системы контроля доспупа "Безопасная школа" (Оплата охранных услуг с использованием тревожной сигнализации)</t>
  </si>
  <si>
    <t>3.2. Мероприятия, направленные на улучшение работы видеонаблюдения, установка системы контроля доспупа "Безопасная школа" (Плата за техническое обслуживание системы видеонаблюдения, домофонов)</t>
  </si>
  <si>
    <t>3.3. Мероприятия, направленные на улучшение работы видеонаблюдения, установка системы контроля доспупа "Безопасная школа" (Оплата мероприятий, направленных на улучшение работы и качества съемки видеонаблюдения, установка домофонов в образовательных учреждениях)</t>
  </si>
  <si>
    <t>4.2.Мероприятия, направленные на улучшение работы видеонаблюдения, установка системы контроля доспупа "Безопасная школа" (Аттестация рабочих мест)</t>
  </si>
  <si>
    <t>2.3. Мероприятия, направленные на улучшение работы видеонаблюдения, установка системы контроля доспупа "Безопасная школа" (Приобретение  спортивных и игровых форм для образовательных учреждений (демонтаж и установка))</t>
  </si>
  <si>
    <t>Собственные доходы</t>
  </si>
  <si>
    <t>Приложение № 6 к постановлению администрации ЗАТО г.Радужный  от 11.07. 2014 г. № 834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</si>
</sst>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color indexed="10"/>
      <name val="Arial Cyr"/>
      <family val="2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2"/>
    </font>
    <font>
      <b/>
      <sz val="11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8" fillId="24" borderId="10" xfId="0" applyFont="1" applyFill="1" applyBorder="1" applyAlignment="1">
      <alignment horizontal="justify" vertical="top" wrapText="1"/>
    </xf>
    <xf numFmtId="167" fontId="8" fillId="24" borderId="10" xfId="0" applyNumberFormat="1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165" fontId="13" fillId="0" borderId="0" xfId="0" applyNumberFormat="1" applyFont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167" fontId="7" fillId="24" borderId="10" xfId="0" applyNumberFormat="1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0" fillId="24" borderId="10" xfId="0" applyFill="1" applyBorder="1" applyAlignment="1">
      <alignment/>
    </xf>
    <xf numFmtId="0" fontId="5" fillId="24" borderId="10" xfId="0" applyFont="1" applyFill="1" applyBorder="1" applyAlignment="1">
      <alignment horizontal="justify" vertical="top" wrapText="1"/>
    </xf>
    <xf numFmtId="0" fontId="8" fillId="2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8" fillId="24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7" fontId="8" fillId="25" borderId="10" xfId="0" applyNumberFormat="1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left" vertical="top" wrapText="1"/>
    </xf>
    <xf numFmtId="165" fontId="8" fillId="24" borderId="10" xfId="0" applyNumberFormat="1" applyFont="1" applyFill="1" applyBorder="1" applyAlignment="1">
      <alignment horizontal="center" vertical="top" wrapText="1"/>
    </xf>
    <xf numFmtId="166" fontId="8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167" fontId="7" fillId="0" borderId="10" xfId="0" applyNumberFormat="1" applyFont="1" applyBorder="1" applyAlignment="1">
      <alignment horizontal="center" vertical="top" wrapText="1"/>
    </xf>
    <xf numFmtId="0" fontId="5" fillId="24" borderId="10" xfId="0" applyFont="1" applyFill="1" applyBorder="1" applyAlignment="1">
      <alignment horizontal="left" vertical="top" wrapText="1"/>
    </xf>
    <xf numFmtId="167" fontId="7" fillId="24" borderId="10" xfId="0" applyNumberFormat="1" applyFont="1" applyFill="1" applyBorder="1" applyAlignment="1">
      <alignment vertical="top" wrapText="1"/>
    </xf>
    <xf numFmtId="167" fontId="7" fillId="0" borderId="10" xfId="0" applyNumberFormat="1" applyFont="1" applyBorder="1" applyAlignment="1">
      <alignment vertical="top" wrapText="1"/>
    </xf>
    <xf numFmtId="167" fontId="9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7" fontId="7" fillId="24" borderId="11" xfId="0" applyNumberFormat="1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7" fontId="7" fillId="24" borderId="12" xfId="0" applyNumberFormat="1" applyFont="1" applyFill="1" applyBorder="1" applyAlignment="1">
      <alignment horizontal="center" vertical="top" wrapText="1"/>
    </xf>
    <xf numFmtId="167" fontId="7" fillId="24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24" borderId="13" xfId="0" applyFont="1" applyFill="1" applyBorder="1" applyAlignment="1">
      <alignment vertical="top" wrapText="1"/>
    </xf>
    <xf numFmtId="2" fontId="8" fillId="24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7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2" fontId="8" fillId="24" borderId="10" xfId="0" applyNumberFormat="1" applyFont="1" applyFill="1" applyBorder="1" applyAlignment="1">
      <alignment vertical="top" wrapText="1"/>
    </xf>
    <xf numFmtId="2" fontId="8" fillId="24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14" fillId="24" borderId="10" xfId="0" applyNumberFormat="1" applyFont="1" applyFill="1" applyBorder="1" applyAlignment="1">
      <alignment horizontal="justify" vertical="top" wrapText="1"/>
    </xf>
    <xf numFmtId="2" fontId="0" fillId="0" borderId="10" xfId="0" applyNumberForma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6" fontId="36" fillId="0" borderId="0" xfId="0" applyNumberFormat="1" applyFont="1" applyAlignment="1">
      <alignment/>
    </xf>
    <xf numFmtId="167" fontId="34" fillId="24" borderId="1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37" fillId="0" borderId="0" xfId="0" applyFont="1" applyAlignment="1">
      <alignment/>
    </xf>
    <xf numFmtId="167" fontId="8" fillId="24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167" fontId="7" fillId="24" borderId="11" xfId="0" applyNumberFormat="1" applyFont="1" applyFill="1" applyBorder="1" applyAlignment="1">
      <alignment horizontal="center" vertical="top" wrapText="1"/>
    </xf>
    <xf numFmtId="167" fontId="7" fillId="24" borderId="12" xfId="0" applyNumberFormat="1" applyFont="1" applyFill="1" applyBorder="1" applyAlignment="1">
      <alignment horizontal="center" vertical="top" wrapText="1"/>
    </xf>
    <xf numFmtId="167" fontId="7" fillId="24" borderId="13" xfId="0" applyNumberFormat="1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horizontal="left" vertical="top" wrapText="1"/>
    </xf>
    <xf numFmtId="0" fontId="8" fillId="24" borderId="13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167" fontId="7" fillId="24" borderId="1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vertical="top" wrapText="1"/>
    </xf>
    <xf numFmtId="0" fontId="5" fillId="24" borderId="15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5" fillId="24" borderId="14" xfId="0" applyFont="1" applyFill="1" applyBorder="1" applyAlignment="1">
      <alignment horizontal="justify" vertical="top" wrapText="1"/>
    </xf>
    <xf numFmtId="0" fontId="5" fillId="24" borderId="15" xfId="0" applyFont="1" applyFill="1" applyBorder="1" applyAlignment="1">
      <alignment horizontal="justify" vertical="top" wrapText="1"/>
    </xf>
    <xf numFmtId="0" fontId="5" fillId="24" borderId="16" xfId="0" applyFont="1" applyFill="1" applyBorder="1" applyAlignment="1">
      <alignment horizontal="justify" vertical="top" wrapText="1"/>
    </xf>
    <xf numFmtId="0" fontId="3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2" fontId="8" fillId="24" borderId="11" xfId="0" applyNumberFormat="1" applyFont="1" applyFill="1" applyBorder="1" applyAlignment="1">
      <alignment horizontal="center" vertical="top" wrapText="1"/>
    </xf>
    <xf numFmtId="2" fontId="8" fillId="24" borderId="12" xfId="0" applyNumberFormat="1" applyFont="1" applyFill="1" applyBorder="1" applyAlignment="1">
      <alignment horizontal="center" vertical="top" wrapText="1"/>
    </xf>
    <xf numFmtId="2" fontId="8" fillId="24" borderId="13" xfId="0" applyNumberFormat="1" applyFont="1" applyFill="1" applyBorder="1" applyAlignment="1">
      <alignment horizontal="center" vertical="top" wrapText="1"/>
    </xf>
    <xf numFmtId="167" fontId="8" fillId="24" borderId="11" xfId="0" applyNumberFormat="1" applyFont="1" applyFill="1" applyBorder="1" applyAlignment="1">
      <alignment horizontal="center" vertical="top" wrapText="1"/>
    </xf>
    <xf numFmtId="167" fontId="8" fillId="24" borderId="12" xfId="0" applyNumberFormat="1" applyFont="1" applyFill="1" applyBorder="1" applyAlignment="1">
      <alignment horizontal="center" vertical="top" wrapText="1"/>
    </xf>
    <xf numFmtId="167" fontId="8" fillId="24" borderId="13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166" fontId="7" fillId="24" borderId="11" xfId="0" applyNumberFormat="1" applyFont="1" applyFill="1" applyBorder="1" applyAlignment="1">
      <alignment horizontal="center" vertical="top" wrapText="1"/>
    </xf>
    <xf numFmtId="166" fontId="7" fillId="24" borderId="12" xfId="0" applyNumberFormat="1" applyFont="1" applyFill="1" applyBorder="1" applyAlignment="1">
      <alignment horizontal="center" vertical="top" wrapText="1"/>
    </xf>
    <xf numFmtId="166" fontId="7" fillId="24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2"/>
  <sheetViews>
    <sheetView tabSelected="1" view="pageBreakPreview" zoomScale="75" zoomScaleNormal="75" zoomScaleSheetLayoutView="75" workbookViewId="0" topLeftCell="A1">
      <selection activeCell="B33" sqref="B33:B39"/>
    </sheetView>
  </sheetViews>
  <sheetFormatPr defaultColWidth="9.00390625" defaultRowHeight="12.75"/>
  <cols>
    <col min="1" max="1" width="28.25390625" style="0" customWidth="1"/>
    <col min="2" max="2" width="12.75390625" style="0" customWidth="1"/>
    <col min="3" max="4" width="15.75390625" style="0" customWidth="1"/>
    <col min="5" max="5" width="13.375" style="2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0" width="9.875" style="0" bestFit="1" customWidth="1"/>
    <col min="11" max="11" width="17.875" style="0" customWidth="1"/>
  </cols>
  <sheetData>
    <row r="1" spans="4:11" ht="21" customHeight="1">
      <c r="D1" s="63" t="s">
        <v>82</v>
      </c>
      <c r="E1" s="63"/>
      <c r="F1" s="63"/>
      <c r="G1" s="63"/>
      <c r="H1" s="63"/>
      <c r="I1" s="63"/>
      <c r="J1" s="63"/>
      <c r="K1" s="62"/>
    </row>
    <row r="2" spans="8:9" ht="15">
      <c r="H2" s="37"/>
      <c r="I2" s="38"/>
    </row>
    <row r="3" spans="1:9" ht="46.5" customHeight="1">
      <c r="A3" s="101" t="s">
        <v>60</v>
      </c>
      <c r="B3" s="101"/>
      <c r="C3" s="101"/>
      <c r="D3" s="101"/>
      <c r="E3" s="101"/>
      <c r="F3" s="101"/>
      <c r="G3" s="101"/>
      <c r="H3" s="101"/>
      <c r="I3" s="101"/>
    </row>
    <row r="5" spans="1:9" ht="15" customHeight="1">
      <c r="A5" s="102" t="s">
        <v>0</v>
      </c>
      <c r="B5" s="102" t="s">
        <v>1</v>
      </c>
      <c r="C5" s="102" t="s">
        <v>2</v>
      </c>
      <c r="D5" s="103" t="s">
        <v>57</v>
      </c>
      <c r="E5" s="104"/>
      <c r="F5" s="104"/>
      <c r="G5" s="105"/>
      <c r="H5" s="102" t="s">
        <v>3</v>
      </c>
      <c r="I5" s="102" t="s">
        <v>4</v>
      </c>
    </row>
    <row r="6" spans="1:9" ht="15.75" customHeight="1">
      <c r="A6" s="102"/>
      <c r="B6" s="102"/>
      <c r="C6" s="102"/>
      <c r="D6" s="106" t="s">
        <v>59</v>
      </c>
      <c r="E6" s="103" t="s">
        <v>81</v>
      </c>
      <c r="F6" s="105"/>
      <c r="G6" s="106" t="s">
        <v>61</v>
      </c>
      <c r="H6" s="102"/>
      <c r="I6" s="102"/>
    </row>
    <row r="7" spans="1:9" ht="105" customHeight="1">
      <c r="A7" s="102"/>
      <c r="B7" s="102"/>
      <c r="C7" s="102"/>
      <c r="D7" s="107"/>
      <c r="E7" s="54" t="s">
        <v>45</v>
      </c>
      <c r="F7" s="45" t="s">
        <v>58</v>
      </c>
      <c r="G7" s="107"/>
      <c r="H7" s="102"/>
      <c r="I7" s="102"/>
    </row>
    <row r="8" spans="1:9" ht="12.75">
      <c r="A8" s="22">
        <v>1</v>
      </c>
      <c r="B8" s="22">
        <v>2</v>
      </c>
      <c r="C8" s="22">
        <v>3</v>
      </c>
      <c r="D8" s="22">
        <v>4</v>
      </c>
      <c r="E8" s="65">
        <v>5</v>
      </c>
      <c r="F8" s="22">
        <v>6</v>
      </c>
      <c r="G8" s="22">
        <v>7</v>
      </c>
      <c r="H8" s="22">
        <v>8</v>
      </c>
      <c r="I8" s="22">
        <v>9</v>
      </c>
    </row>
    <row r="9" spans="1:9" ht="16.5" customHeight="1">
      <c r="A9" s="108" t="s">
        <v>5</v>
      </c>
      <c r="B9" s="108"/>
      <c r="C9" s="108"/>
      <c r="D9" s="108"/>
      <c r="E9" s="108"/>
      <c r="F9" s="108"/>
      <c r="G9" s="108"/>
      <c r="H9" s="108"/>
      <c r="I9" s="108"/>
    </row>
    <row r="10" spans="1:9" ht="15.75" customHeight="1">
      <c r="A10" s="118" t="s">
        <v>6</v>
      </c>
      <c r="B10" s="119"/>
      <c r="C10" s="119"/>
      <c r="D10" s="119"/>
      <c r="E10" s="119"/>
      <c r="F10" s="119"/>
      <c r="G10" s="119"/>
      <c r="H10" s="119"/>
      <c r="I10" s="120"/>
    </row>
    <row r="11" spans="1:9" ht="15.75" customHeight="1">
      <c r="A11" s="115" t="s">
        <v>7</v>
      </c>
      <c r="B11" s="116"/>
      <c r="C11" s="116"/>
      <c r="D11" s="116"/>
      <c r="E11" s="116"/>
      <c r="F11" s="116"/>
      <c r="G11" s="116"/>
      <c r="H11" s="116"/>
      <c r="I11" s="117"/>
    </row>
    <row r="12" spans="1:9" ht="15" customHeight="1">
      <c r="A12" s="82" t="s">
        <v>69</v>
      </c>
      <c r="B12" s="79">
        <v>2014</v>
      </c>
      <c r="C12" s="121">
        <f>F12+F13+F14+F15+F16+F17+F18+E12+E13+E14+E15+E16+E17+E18</f>
        <v>115.214</v>
      </c>
      <c r="D12" s="39"/>
      <c r="E12" s="8">
        <v>15</v>
      </c>
      <c r="F12" s="23">
        <v>0</v>
      </c>
      <c r="G12" s="18"/>
      <c r="H12" s="5" t="s">
        <v>14</v>
      </c>
      <c r="I12" s="73" t="s">
        <v>8</v>
      </c>
    </row>
    <row r="13" spans="1:9" ht="15" customHeight="1">
      <c r="A13" s="83"/>
      <c r="B13" s="80"/>
      <c r="C13" s="122"/>
      <c r="D13" s="43"/>
      <c r="E13" s="8">
        <v>35</v>
      </c>
      <c r="F13" s="8">
        <v>0</v>
      </c>
      <c r="G13" s="7" t="s">
        <v>9</v>
      </c>
      <c r="H13" s="5" t="s">
        <v>15</v>
      </c>
      <c r="I13" s="74"/>
    </row>
    <row r="14" spans="1:9" ht="16.5" customHeight="1">
      <c r="A14" s="83"/>
      <c r="B14" s="80"/>
      <c r="C14" s="122"/>
      <c r="D14" s="43"/>
      <c r="E14" s="8">
        <v>10</v>
      </c>
      <c r="F14" s="8">
        <v>0</v>
      </c>
      <c r="G14" s="7"/>
      <c r="H14" s="5" t="s">
        <v>19</v>
      </c>
      <c r="I14" s="74"/>
    </row>
    <row r="15" spans="1:9" ht="15" customHeight="1">
      <c r="A15" s="83"/>
      <c r="B15" s="80"/>
      <c r="C15" s="122"/>
      <c r="D15" s="43"/>
      <c r="E15" s="8">
        <v>15</v>
      </c>
      <c r="F15" s="8">
        <v>0</v>
      </c>
      <c r="G15" s="7"/>
      <c r="H15" s="5" t="s">
        <v>16</v>
      </c>
      <c r="I15" s="74"/>
    </row>
    <row r="16" spans="1:9" ht="15" customHeight="1">
      <c r="A16" s="83"/>
      <c r="B16" s="80"/>
      <c r="C16" s="122"/>
      <c r="D16" s="43"/>
      <c r="E16" s="8">
        <v>0</v>
      </c>
      <c r="F16" s="8">
        <v>20.214</v>
      </c>
      <c r="G16" s="7"/>
      <c r="H16" s="5" t="s">
        <v>17</v>
      </c>
      <c r="I16" s="74"/>
    </row>
    <row r="17" spans="1:9" ht="18.75" customHeight="1">
      <c r="A17" s="83"/>
      <c r="B17" s="80"/>
      <c r="C17" s="122"/>
      <c r="D17" s="43"/>
      <c r="E17" s="8">
        <v>5</v>
      </c>
      <c r="F17" s="8">
        <v>0</v>
      </c>
      <c r="G17" s="7"/>
      <c r="H17" s="5" t="s">
        <v>23</v>
      </c>
      <c r="I17" s="74"/>
    </row>
    <row r="18" spans="1:9" ht="18.75" customHeight="1">
      <c r="A18" s="83"/>
      <c r="B18" s="81"/>
      <c r="C18" s="123"/>
      <c r="D18" s="44"/>
      <c r="E18" s="53"/>
      <c r="F18" s="8">
        <v>15</v>
      </c>
      <c r="G18" s="7"/>
      <c r="H18" s="5" t="s">
        <v>18</v>
      </c>
      <c r="I18" s="74"/>
    </row>
    <row r="19" spans="1:9" ht="18.75" customHeight="1">
      <c r="A19" s="83"/>
      <c r="B19" s="79">
        <v>2015</v>
      </c>
      <c r="C19" s="70">
        <f>SUM(F19:F25)</f>
        <v>115</v>
      </c>
      <c r="D19" s="39"/>
      <c r="E19" s="53"/>
      <c r="F19" s="8">
        <v>15</v>
      </c>
      <c r="G19" s="7"/>
      <c r="H19" s="5" t="s">
        <v>14</v>
      </c>
      <c r="I19" s="74"/>
    </row>
    <row r="20" spans="1:9" ht="18.75" customHeight="1">
      <c r="A20" s="83"/>
      <c r="B20" s="80"/>
      <c r="C20" s="71"/>
      <c r="D20" s="43"/>
      <c r="E20" s="53"/>
      <c r="F20" s="8">
        <v>35</v>
      </c>
      <c r="G20" s="7"/>
      <c r="H20" s="5" t="s">
        <v>15</v>
      </c>
      <c r="I20" s="74"/>
    </row>
    <row r="21" spans="1:9" ht="13.5" customHeight="1">
      <c r="A21" s="83"/>
      <c r="B21" s="80"/>
      <c r="C21" s="71"/>
      <c r="D21" s="43"/>
      <c r="E21" s="53"/>
      <c r="F21" s="8">
        <v>10</v>
      </c>
      <c r="G21" s="7"/>
      <c r="H21" s="5" t="s">
        <v>19</v>
      </c>
      <c r="I21" s="74"/>
    </row>
    <row r="22" spans="1:9" ht="15.75" customHeight="1">
      <c r="A22" s="83"/>
      <c r="B22" s="80"/>
      <c r="C22" s="71"/>
      <c r="D22" s="43"/>
      <c r="E22" s="53"/>
      <c r="F22" s="8">
        <v>15</v>
      </c>
      <c r="G22" s="7"/>
      <c r="H22" s="5" t="s">
        <v>16</v>
      </c>
      <c r="I22" s="74"/>
    </row>
    <row r="23" spans="1:9" ht="15" customHeight="1">
      <c r="A23" s="83"/>
      <c r="B23" s="80"/>
      <c r="C23" s="71"/>
      <c r="D23" s="43"/>
      <c r="E23" s="53"/>
      <c r="F23" s="8">
        <v>20</v>
      </c>
      <c r="G23" s="7"/>
      <c r="H23" s="5" t="s">
        <v>17</v>
      </c>
      <c r="I23" s="74"/>
    </row>
    <row r="24" spans="1:9" ht="18.75" customHeight="1">
      <c r="A24" s="83"/>
      <c r="B24" s="80"/>
      <c r="C24" s="71"/>
      <c r="D24" s="43"/>
      <c r="E24" s="53"/>
      <c r="F24" s="8">
        <v>5</v>
      </c>
      <c r="G24" s="7"/>
      <c r="H24" s="5" t="s">
        <v>23</v>
      </c>
      <c r="I24" s="74"/>
    </row>
    <row r="25" spans="1:9" ht="18" customHeight="1">
      <c r="A25" s="83"/>
      <c r="B25" s="81"/>
      <c r="C25" s="72"/>
      <c r="D25" s="44"/>
      <c r="E25" s="53"/>
      <c r="F25" s="8">
        <v>15</v>
      </c>
      <c r="G25" s="7"/>
      <c r="H25" s="5" t="s">
        <v>18</v>
      </c>
      <c r="I25" s="74"/>
    </row>
    <row r="26" spans="1:9" ht="13.5" customHeight="1">
      <c r="A26" s="83"/>
      <c r="B26" s="87">
        <v>2016</v>
      </c>
      <c r="C26" s="70">
        <f>SUM(F26:F32)</f>
        <v>115</v>
      </c>
      <c r="D26" s="39"/>
      <c r="E26" s="53"/>
      <c r="F26" s="8">
        <v>15</v>
      </c>
      <c r="G26" s="7"/>
      <c r="H26" s="5" t="s">
        <v>14</v>
      </c>
      <c r="I26" s="74"/>
    </row>
    <row r="27" spans="1:9" ht="18.75" customHeight="1">
      <c r="A27" s="83"/>
      <c r="B27" s="88"/>
      <c r="C27" s="71"/>
      <c r="D27" s="43"/>
      <c r="E27" s="53"/>
      <c r="F27" s="8">
        <v>35</v>
      </c>
      <c r="G27" s="7"/>
      <c r="H27" s="5" t="s">
        <v>15</v>
      </c>
      <c r="I27" s="74"/>
    </row>
    <row r="28" spans="1:9" ht="18.75" customHeight="1">
      <c r="A28" s="83"/>
      <c r="B28" s="88"/>
      <c r="C28" s="71"/>
      <c r="D28" s="43"/>
      <c r="E28" s="53"/>
      <c r="F28" s="8">
        <v>10</v>
      </c>
      <c r="G28" s="7"/>
      <c r="H28" s="5" t="s">
        <v>19</v>
      </c>
      <c r="I28" s="74"/>
    </row>
    <row r="29" spans="1:9" ht="15" customHeight="1">
      <c r="A29" s="83"/>
      <c r="B29" s="88"/>
      <c r="C29" s="71"/>
      <c r="D29" s="43"/>
      <c r="E29" s="53"/>
      <c r="F29" s="8">
        <v>15</v>
      </c>
      <c r="G29" s="7"/>
      <c r="H29" s="5" t="s">
        <v>16</v>
      </c>
      <c r="I29" s="74"/>
    </row>
    <row r="30" spans="1:9" ht="13.5" customHeight="1">
      <c r="A30" s="83"/>
      <c r="B30" s="88"/>
      <c r="C30" s="71"/>
      <c r="D30" s="43"/>
      <c r="E30" s="53"/>
      <c r="F30" s="8">
        <v>20</v>
      </c>
      <c r="G30" s="7"/>
      <c r="H30" s="5" t="s">
        <v>17</v>
      </c>
      <c r="I30" s="74"/>
    </row>
    <row r="31" spans="1:9" ht="12.75" customHeight="1">
      <c r="A31" s="83"/>
      <c r="B31" s="88"/>
      <c r="C31" s="71"/>
      <c r="D31" s="43"/>
      <c r="E31" s="53"/>
      <c r="F31" s="8">
        <v>5</v>
      </c>
      <c r="G31" s="7"/>
      <c r="H31" s="5" t="s">
        <v>23</v>
      </c>
      <c r="I31" s="74"/>
    </row>
    <row r="32" spans="1:9" ht="18.75" customHeight="1">
      <c r="A32" s="84"/>
      <c r="B32" s="89"/>
      <c r="C32" s="72"/>
      <c r="D32" s="44"/>
      <c r="E32" s="53"/>
      <c r="F32" s="8">
        <v>15</v>
      </c>
      <c r="G32" s="7"/>
      <c r="H32" s="5" t="s">
        <v>18</v>
      </c>
      <c r="I32" s="75"/>
    </row>
    <row r="33" spans="1:9" ht="14.25" customHeight="1">
      <c r="A33" s="82" t="s">
        <v>37</v>
      </c>
      <c r="B33" s="79">
        <v>2014</v>
      </c>
      <c r="C33" s="70">
        <f>F33+F34+F35+F36+F37+F38+F39</f>
        <v>70.8</v>
      </c>
      <c r="D33" s="39"/>
      <c r="E33" s="47"/>
      <c r="F33" s="23">
        <v>8.4</v>
      </c>
      <c r="G33" s="25"/>
      <c r="H33" s="5" t="s">
        <v>14</v>
      </c>
      <c r="I33" s="67" t="s">
        <v>42</v>
      </c>
    </row>
    <row r="34" spans="1:9" ht="14.25" customHeight="1">
      <c r="A34" s="83"/>
      <c r="B34" s="80"/>
      <c r="C34" s="71"/>
      <c r="D34" s="43"/>
      <c r="E34" s="47"/>
      <c r="F34" s="8">
        <v>8.4</v>
      </c>
      <c r="G34" s="25"/>
      <c r="H34" s="5" t="s">
        <v>15</v>
      </c>
      <c r="I34" s="68"/>
    </row>
    <row r="35" spans="1:9" ht="14.25" customHeight="1">
      <c r="A35" s="83"/>
      <c r="B35" s="80"/>
      <c r="C35" s="71"/>
      <c r="D35" s="43"/>
      <c r="E35" s="47"/>
      <c r="F35" s="8">
        <v>8.4</v>
      </c>
      <c r="G35" s="18"/>
      <c r="H35" s="5" t="s">
        <v>19</v>
      </c>
      <c r="I35" s="68"/>
    </row>
    <row r="36" spans="1:9" ht="14.25" customHeight="1">
      <c r="A36" s="83"/>
      <c r="B36" s="80"/>
      <c r="C36" s="71"/>
      <c r="D36" s="43"/>
      <c r="E36" s="47"/>
      <c r="F36" s="8">
        <v>8.4</v>
      </c>
      <c r="G36" s="26"/>
      <c r="H36" s="5" t="s">
        <v>16</v>
      </c>
      <c r="I36" s="68"/>
    </row>
    <row r="37" spans="1:9" ht="14.25" customHeight="1">
      <c r="A37" s="83"/>
      <c r="B37" s="80"/>
      <c r="C37" s="71"/>
      <c r="D37" s="43"/>
      <c r="E37" s="47"/>
      <c r="F37" s="8">
        <v>8.4</v>
      </c>
      <c r="G37" s="25"/>
      <c r="H37" s="5" t="s">
        <v>17</v>
      </c>
      <c r="I37" s="68"/>
    </row>
    <row r="38" spans="1:9" ht="14.25" customHeight="1">
      <c r="A38" s="83"/>
      <c r="B38" s="80"/>
      <c r="C38" s="71"/>
      <c r="D38" s="43"/>
      <c r="E38" s="47"/>
      <c r="F38" s="8">
        <v>8.4</v>
      </c>
      <c r="G38" s="25"/>
      <c r="H38" s="5" t="s">
        <v>20</v>
      </c>
      <c r="I38" s="68"/>
    </row>
    <row r="39" spans="1:9" ht="14.25" customHeight="1">
      <c r="A39" s="83"/>
      <c r="B39" s="81"/>
      <c r="C39" s="72"/>
      <c r="D39" s="44"/>
      <c r="E39" s="47"/>
      <c r="F39" s="8">
        <v>20.4</v>
      </c>
      <c r="G39" s="18"/>
      <c r="H39" s="5" t="s">
        <v>18</v>
      </c>
      <c r="I39" s="68"/>
    </row>
    <row r="40" spans="1:9" ht="14.25" customHeight="1">
      <c r="A40" s="83"/>
      <c r="B40" s="79">
        <v>2015</v>
      </c>
      <c r="C40" s="70">
        <f>SUM(F40:F46)</f>
        <v>70.8</v>
      </c>
      <c r="D40" s="39"/>
      <c r="E40" s="47"/>
      <c r="F40" s="23">
        <v>8.4</v>
      </c>
      <c r="G40" s="18"/>
      <c r="H40" s="5" t="s">
        <v>14</v>
      </c>
      <c r="I40" s="68"/>
    </row>
    <row r="41" spans="1:9" ht="14.25" customHeight="1">
      <c r="A41" s="83"/>
      <c r="B41" s="80"/>
      <c r="C41" s="71"/>
      <c r="D41" s="43"/>
      <c r="E41" s="47"/>
      <c r="F41" s="8">
        <v>8.4</v>
      </c>
      <c r="G41" s="18"/>
      <c r="H41" s="5" t="s">
        <v>15</v>
      </c>
      <c r="I41" s="68"/>
    </row>
    <row r="42" spans="1:9" ht="14.25" customHeight="1">
      <c r="A42" s="83"/>
      <c r="B42" s="80"/>
      <c r="C42" s="71"/>
      <c r="D42" s="43"/>
      <c r="E42" s="47"/>
      <c r="F42" s="8">
        <v>8.4</v>
      </c>
      <c r="G42" s="18"/>
      <c r="H42" s="5" t="s">
        <v>19</v>
      </c>
      <c r="I42" s="68"/>
    </row>
    <row r="43" spans="1:9" ht="14.25" customHeight="1">
      <c r="A43" s="83"/>
      <c r="B43" s="80"/>
      <c r="C43" s="71"/>
      <c r="D43" s="43"/>
      <c r="E43" s="47"/>
      <c r="F43" s="8">
        <v>8.4</v>
      </c>
      <c r="G43" s="18"/>
      <c r="H43" s="5" t="s">
        <v>16</v>
      </c>
      <c r="I43" s="68"/>
    </row>
    <row r="44" spans="1:9" ht="14.25" customHeight="1">
      <c r="A44" s="83"/>
      <c r="B44" s="80"/>
      <c r="C44" s="71"/>
      <c r="D44" s="43"/>
      <c r="E44" s="47"/>
      <c r="F44" s="8">
        <v>8.4</v>
      </c>
      <c r="G44" s="18"/>
      <c r="H44" s="5" t="s">
        <v>17</v>
      </c>
      <c r="I44" s="68"/>
    </row>
    <row r="45" spans="1:9" ht="14.25" customHeight="1">
      <c r="A45" s="83"/>
      <c r="B45" s="80"/>
      <c r="C45" s="71"/>
      <c r="D45" s="43"/>
      <c r="E45" s="47"/>
      <c r="F45" s="8">
        <v>8.4</v>
      </c>
      <c r="G45" s="18"/>
      <c r="H45" s="5" t="s">
        <v>20</v>
      </c>
      <c r="I45" s="68"/>
    </row>
    <row r="46" spans="1:9" ht="14.25" customHeight="1">
      <c r="A46" s="83"/>
      <c r="B46" s="81"/>
      <c r="C46" s="72"/>
      <c r="D46" s="44"/>
      <c r="E46" s="47"/>
      <c r="F46" s="8">
        <v>20.4</v>
      </c>
      <c r="G46" s="18"/>
      <c r="H46" s="5" t="s">
        <v>18</v>
      </c>
      <c r="I46" s="68"/>
    </row>
    <row r="47" spans="1:9" ht="14.25" customHeight="1">
      <c r="A47" s="83"/>
      <c r="B47" s="87">
        <v>2016</v>
      </c>
      <c r="C47" s="70">
        <f>SUM(F47:F53)</f>
        <v>70.8</v>
      </c>
      <c r="D47" s="39"/>
      <c r="E47" s="47"/>
      <c r="F47" s="23">
        <v>8.4</v>
      </c>
      <c r="G47" s="18"/>
      <c r="H47" s="5" t="s">
        <v>14</v>
      </c>
      <c r="I47" s="68"/>
    </row>
    <row r="48" spans="1:9" ht="14.25" customHeight="1">
      <c r="A48" s="83"/>
      <c r="B48" s="88"/>
      <c r="C48" s="71"/>
      <c r="D48" s="43"/>
      <c r="E48" s="47"/>
      <c r="F48" s="8">
        <v>8.4</v>
      </c>
      <c r="G48" s="18"/>
      <c r="H48" s="5" t="s">
        <v>15</v>
      </c>
      <c r="I48" s="68"/>
    </row>
    <row r="49" spans="1:9" ht="14.25" customHeight="1">
      <c r="A49" s="83"/>
      <c r="B49" s="88"/>
      <c r="C49" s="71"/>
      <c r="D49" s="43"/>
      <c r="E49" s="47"/>
      <c r="F49" s="8">
        <v>8.4</v>
      </c>
      <c r="G49" s="18"/>
      <c r="H49" s="5" t="s">
        <v>19</v>
      </c>
      <c r="I49" s="68"/>
    </row>
    <row r="50" spans="1:9" ht="14.25" customHeight="1">
      <c r="A50" s="83"/>
      <c r="B50" s="88"/>
      <c r="C50" s="71"/>
      <c r="D50" s="43"/>
      <c r="E50" s="47"/>
      <c r="F50" s="8">
        <v>8.4</v>
      </c>
      <c r="G50" s="18"/>
      <c r="H50" s="5" t="s">
        <v>16</v>
      </c>
      <c r="I50" s="68"/>
    </row>
    <row r="51" spans="1:9" ht="14.25" customHeight="1">
      <c r="A51" s="83"/>
      <c r="B51" s="88"/>
      <c r="C51" s="71"/>
      <c r="D51" s="43"/>
      <c r="E51" s="47"/>
      <c r="F51" s="8">
        <v>8.4</v>
      </c>
      <c r="G51" s="18"/>
      <c r="H51" s="5" t="s">
        <v>17</v>
      </c>
      <c r="I51" s="68"/>
    </row>
    <row r="52" spans="1:9" ht="14.25" customHeight="1">
      <c r="A52" s="83"/>
      <c r="B52" s="88"/>
      <c r="C52" s="71"/>
      <c r="D52" s="43"/>
      <c r="E52" s="47"/>
      <c r="F52" s="8">
        <v>8.4</v>
      </c>
      <c r="G52" s="18"/>
      <c r="H52" s="5" t="s">
        <v>20</v>
      </c>
      <c r="I52" s="68"/>
    </row>
    <row r="53" spans="1:9" ht="14.25" customHeight="1">
      <c r="A53" s="84"/>
      <c r="B53" s="89"/>
      <c r="C53" s="72"/>
      <c r="D53" s="44"/>
      <c r="E53" s="47"/>
      <c r="F53" s="8">
        <v>20.4</v>
      </c>
      <c r="G53" s="18"/>
      <c r="H53" s="5" t="s">
        <v>18</v>
      </c>
      <c r="I53" s="69"/>
    </row>
    <row r="54" spans="1:9" ht="13.5" customHeight="1">
      <c r="A54" s="82" t="s">
        <v>70</v>
      </c>
      <c r="B54" s="79">
        <v>2014</v>
      </c>
      <c r="C54" s="70">
        <f>F54+F55+F56+F57+F58+F59+F60+E54+E55+E56+E57+E58+E59+E60</f>
        <v>45</v>
      </c>
      <c r="D54" s="39"/>
      <c r="E54" s="8">
        <v>7</v>
      </c>
      <c r="F54" s="8">
        <v>0</v>
      </c>
      <c r="G54" s="18"/>
      <c r="H54" s="5" t="s">
        <v>14</v>
      </c>
      <c r="I54" s="73" t="s">
        <v>33</v>
      </c>
    </row>
    <row r="55" spans="1:9" ht="15.75" customHeight="1">
      <c r="A55" s="83"/>
      <c r="B55" s="80"/>
      <c r="C55" s="71"/>
      <c r="D55" s="43"/>
      <c r="E55" s="8">
        <v>6</v>
      </c>
      <c r="F55" s="8">
        <v>0</v>
      </c>
      <c r="G55" s="5"/>
      <c r="H55" s="5" t="s">
        <v>15</v>
      </c>
      <c r="I55" s="74"/>
    </row>
    <row r="56" spans="1:9" ht="15" customHeight="1">
      <c r="A56" s="83"/>
      <c r="B56" s="80"/>
      <c r="C56" s="71"/>
      <c r="D56" s="43"/>
      <c r="E56" s="8">
        <v>5</v>
      </c>
      <c r="F56" s="8">
        <v>0</v>
      </c>
      <c r="G56" s="5"/>
      <c r="H56" s="5" t="s">
        <v>19</v>
      </c>
      <c r="I56" s="74"/>
    </row>
    <row r="57" spans="1:9" ht="15" customHeight="1">
      <c r="A57" s="83"/>
      <c r="B57" s="80"/>
      <c r="C57" s="71"/>
      <c r="D57" s="43"/>
      <c r="E57" s="8">
        <v>7</v>
      </c>
      <c r="F57" s="8">
        <v>0</v>
      </c>
      <c r="G57" s="5"/>
      <c r="H57" s="5" t="s">
        <v>16</v>
      </c>
      <c r="I57" s="74"/>
    </row>
    <row r="58" spans="1:9" ht="15" customHeight="1">
      <c r="A58" s="83"/>
      <c r="B58" s="80"/>
      <c r="C58" s="71"/>
      <c r="D58" s="43"/>
      <c r="E58" s="8">
        <v>0</v>
      </c>
      <c r="F58" s="8">
        <v>10</v>
      </c>
      <c r="G58" s="5"/>
      <c r="H58" s="5" t="s">
        <v>17</v>
      </c>
      <c r="I58" s="74"/>
    </row>
    <row r="59" spans="1:9" ht="15.75" customHeight="1">
      <c r="A59" s="83"/>
      <c r="B59" s="80"/>
      <c r="C59" s="71"/>
      <c r="D59" s="43"/>
      <c r="E59" s="23">
        <v>5</v>
      </c>
      <c r="F59" s="23">
        <v>0</v>
      </c>
      <c r="G59" s="5"/>
      <c r="H59" s="5" t="s">
        <v>23</v>
      </c>
      <c r="I59" s="74"/>
    </row>
    <row r="60" spans="1:9" ht="15.75" customHeight="1">
      <c r="A60" s="83"/>
      <c r="B60" s="81"/>
      <c r="C60" s="72"/>
      <c r="D60" s="44"/>
      <c r="E60" s="23">
        <v>5</v>
      </c>
      <c r="F60" s="23">
        <v>0</v>
      </c>
      <c r="G60" s="5"/>
      <c r="H60" s="5" t="s">
        <v>18</v>
      </c>
      <c r="I60" s="74"/>
    </row>
    <row r="61" spans="1:9" ht="15.75" customHeight="1">
      <c r="A61" s="83"/>
      <c r="B61" s="79">
        <v>2015</v>
      </c>
      <c r="C61" s="70">
        <f>SUM(F61:F67)</f>
        <v>45</v>
      </c>
      <c r="D61" s="39"/>
      <c r="E61" s="52"/>
      <c r="F61" s="8">
        <v>7</v>
      </c>
      <c r="G61" s="5"/>
      <c r="H61" s="5" t="s">
        <v>14</v>
      </c>
      <c r="I61" s="74"/>
    </row>
    <row r="62" spans="1:9" ht="15.75" customHeight="1">
      <c r="A62" s="83"/>
      <c r="B62" s="80"/>
      <c r="C62" s="71"/>
      <c r="D62" s="43"/>
      <c r="E62" s="52"/>
      <c r="F62" s="8">
        <v>6</v>
      </c>
      <c r="G62" s="5"/>
      <c r="H62" s="5" t="s">
        <v>15</v>
      </c>
      <c r="I62" s="74"/>
    </row>
    <row r="63" spans="1:9" ht="15.75" customHeight="1">
      <c r="A63" s="83"/>
      <c r="B63" s="80"/>
      <c r="C63" s="71"/>
      <c r="D63" s="43"/>
      <c r="E63" s="52"/>
      <c r="F63" s="8">
        <v>5</v>
      </c>
      <c r="G63" s="5"/>
      <c r="H63" s="5" t="s">
        <v>19</v>
      </c>
      <c r="I63" s="74"/>
    </row>
    <row r="64" spans="1:9" ht="15.75" customHeight="1">
      <c r="A64" s="83"/>
      <c r="B64" s="80"/>
      <c r="C64" s="71"/>
      <c r="D64" s="43"/>
      <c r="E64" s="52"/>
      <c r="F64" s="8">
        <v>7</v>
      </c>
      <c r="G64" s="5"/>
      <c r="H64" s="5" t="s">
        <v>16</v>
      </c>
      <c r="I64" s="74"/>
    </row>
    <row r="65" spans="1:9" ht="15.75" customHeight="1">
      <c r="A65" s="83"/>
      <c r="B65" s="80"/>
      <c r="C65" s="71"/>
      <c r="D65" s="43"/>
      <c r="E65" s="52"/>
      <c r="F65" s="8">
        <v>10</v>
      </c>
      <c r="G65" s="5"/>
      <c r="H65" s="5" t="s">
        <v>17</v>
      </c>
      <c r="I65" s="74"/>
    </row>
    <row r="66" spans="1:9" ht="15.75" customHeight="1">
      <c r="A66" s="83"/>
      <c r="B66" s="80"/>
      <c r="C66" s="71"/>
      <c r="D66" s="43"/>
      <c r="E66" s="52"/>
      <c r="F66" s="23">
        <v>5</v>
      </c>
      <c r="G66" s="5"/>
      <c r="H66" s="5" t="s">
        <v>23</v>
      </c>
      <c r="I66" s="74"/>
    </row>
    <row r="67" spans="1:9" ht="15.75" customHeight="1">
      <c r="A67" s="83"/>
      <c r="B67" s="81"/>
      <c r="C67" s="72"/>
      <c r="D67" s="44"/>
      <c r="E67" s="52"/>
      <c r="F67" s="23">
        <v>5</v>
      </c>
      <c r="G67" s="5"/>
      <c r="H67" s="5" t="s">
        <v>18</v>
      </c>
      <c r="I67" s="74"/>
    </row>
    <row r="68" spans="1:9" ht="15.75" customHeight="1">
      <c r="A68" s="83"/>
      <c r="B68" s="87">
        <v>2016</v>
      </c>
      <c r="C68" s="70">
        <f>SUM(F68:F74)</f>
        <v>45</v>
      </c>
      <c r="D68" s="39"/>
      <c r="E68" s="52"/>
      <c r="F68" s="8">
        <v>7</v>
      </c>
      <c r="G68" s="5"/>
      <c r="H68" s="5" t="s">
        <v>14</v>
      </c>
      <c r="I68" s="74"/>
    </row>
    <row r="69" spans="1:9" ht="15.75" customHeight="1">
      <c r="A69" s="83"/>
      <c r="B69" s="88"/>
      <c r="C69" s="71"/>
      <c r="D69" s="43"/>
      <c r="E69" s="52"/>
      <c r="F69" s="8">
        <v>6</v>
      </c>
      <c r="G69" s="5"/>
      <c r="H69" s="5" t="s">
        <v>15</v>
      </c>
      <c r="I69" s="74"/>
    </row>
    <row r="70" spans="1:9" ht="15.75" customHeight="1">
      <c r="A70" s="83"/>
      <c r="B70" s="88"/>
      <c r="C70" s="71"/>
      <c r="D70" s="43"/>
      <c r="E70" s="52"/>
      <c r="F70" s="8">
        <v>5</v>
      </c>
      <c r="G70" s="5"/>
      <c r="H70" s="5" t="s">
        <v>19</v>
      </c>
      <c r="I70" s="74"/>
    </row>
    <row r="71" spans="1:9" ht="15.75" customHeight="1">
      <c r="A71" s="83"/>
      <c r="B71" s="88"/>
      <c r="C71" s="71"/>
      <c r="D71" s="43"/>
      <c r="E71" s="52"/>
      <c r="F71" s="8">
        <v>7</v>
      </c>
      <c r="G71" s="5"/>
      <c r="H71" s="5" t="s">
        <v>16</v>
      </c>
      <c r="I71" s="74"/>
    </row>
    <row r="72" spans="1:9" ht="15.75" customHeight="1">
      <c r="A72" s="83"/>
      <c r="B72" s="88"/>
      <c r="C72" s="71"/>
      <c r="D72" s="43"/>
      <c r="E72" s="52"/>
      <c r="F72" s="8">
        <v>10</v>
      </c>
      <c r="G72" s="5"/>
      <c r="H72" s="5" t="s">
        <v>17</v>
      </c>
      <c r="I72" s="74"/>
    </row>
    <row r="73" spans="1:9" ht="15.75" customHeight="1">
      <c r="A73" s="83"/>
      <c r="B73" s="88"/>
      <c r="C73" s="71"/>
      <c r="D73" s="43"/>
      <c r="E73" s="52"/>
      <c r="F73" s="23">
        <v>5</v>
      </c>
      <c r="G73" s="5"/>
      <c r="H73" s="5" t="s">
        <v>23</v>
      </c>
      <c r="I73" s="74"/>
    </row>
    <row r="74" spans="1:9" ht="15.75" customHeight="1">
      <c r="A74" s="84"/>
      <c r="B74" s="89"/>
      <c r="C74" s="72"/>
      <c r="D74" s="44"/>
      <c r="E74" s="52"/>
      <c r="F74" s="23">
        <v>5</v>
      </c>
      <c r="G74" s="5"/>
      <c r="H74" s="5" t="s">
        <v>18</v>
      </c>
      <c r="I74" s="75"/>
    </row>
    <row r="75" spans="1:9" ht="15.75" customHeight="1">
      <c r="A75" s="82" t="s">
        <v>41</v>
      </c>
      <c r="B75" s="79">
        <v>2014</v>
      </c>
      <c r="C75" s="70">
        <f>F75+F76+F77+F78+F79+F80+F81</f>
        <v>0</v>
      </c>
      <c r="D75" s="39"/>
      <c r="E75" s="53"/>
      <c r="F75" s="8">
        <v>0</v>
      </c>
      <c r="G75" s="7"/>
      <c r="H75" s="5" t="s">
        <v>14</v>
      </c>
      <c r="I75" s="73" t="s">
        <v>38</v>
      </c>
    </row>
    <row r="76" spans="1:9" ht="15.75" customHeight="1">
      <c r="A76" s="83"/>
      <c r="B76" s="80"/>
      <c r="C76" s="71"/>
      <c r="D76" s="43"/>
      <c r="E76" s="53"/>
      <c r="F76" s="8">
        <v>0</v>
      </c>
      <c r="G76" s="7"/>
      <c r="H76" s="5" t="s">
        <v>15</v>
      </c>
      <c r="I76" s="74"/>
    </row>
    <row r="77" spans="1:9" ht="15.75" customHeight="1">
      <c r="A77" s="83"/>
      <c r="B77" s="80"/>
      <c r="C77" s="71"/>
      <c r="D77" s="43"/>
      <c r="E77" s="53"/>
      <c r="F77" s="23">
        <v>0</v>
      </c>
      <c r="G77" s="7"/>
      <c r="H77" s="5" t="s">
        <v>19</v>
      </c>
      <c r="I77" s="74"/>
    </row>
    <row r="78" spans="1:9" ht="13.5" customHeight="1">
      <c r="A78" s="83"/>
      <c r="B78" s="80"/>
      <c r="C78" s="71"/>
      <c r="D78" s="43"/>
      <c r="E78" s="53"/>
      <c r="F78" s="23">
        <v>0</v>
      </c>
      <c r="G78" s="7"/>
      <c r="H78" s="5" t="s">
        <v>16</v>
      </c>
      <c r="I78" s="74"/>
    </row>
    <row r="79" spans="1:9" ht="13.5" customHeight="1">
      <c r="A79" s="83"/>
      <c r="B79" s="80"/>
      <c r="C79" s="71"/>
      <c r="D79" s="43"/>
      <c r="E79" s="53"/>
      <c r="F79" s="23">
        <v>0</v>
      </c>
      <c r="G79" s="7"/>
      <c r="H79" s="5" t="s">
        <v>17</v>
      </c>
      <c r="I79" s="74"/>
    </row>
    <row r="80" spans="1:9" ht="15" customHeight="1">
      <c r="A80" s="83"/>
      <c r="B80" s="80"/>
      <c r="C80" s="71"/>
      <c r="D80" s="43"/>
      <c r="E80" s="53"/>
      <c r="F80" s="23">
        <v>0</v>
      </c>
      <c r="G80" s="7"/>
      <c r="H80" s="5" t="s">
        <v>20</v>
      </c>
      <c r="I80" s="74"/>
    </row>
    <row r="81" spans="1:9" ht="15.75" customHeight="1">
      <c r="A81" s="83"/>
      <c r="B81" s="81"/>
      <c r="C81" s="72"/>
      <c r="D81" s="44"/>
      <c r="E81" s="53"/>
      <c r="F81" s="23">
        <v>0</v>
      </c>
      <c r="G81" s="16"/>
      <c r="H81" s="5" t="s">
        <v>18</v>
      </c>
      <c r="I81" s="74"/>
    </row>
    <row r="82" spans="1:9" ht="15.75" customHeight="1">
      <c r="A82" s="83"/>
      <c r="B82" s="79">
        <v>215</v>
      </c>
      <c r="C82" s="70">
        <f>SUM(F82:F88)</f>
        <v>0</v>
      </c>
      <c r="D82" s="39"/>
      <c r="E82" s="53"/>
      <c r="F82" s="8">
        <v>0</v>
      </c>
      <c r="G82" s="16"/>
      <c r="H82" s="5" t="s">
        <v>14</v>
      </c>
      <c r="I82" s="74"/>
    </row>
    <row r="83" spans="1:9" ht="15.75" customHeight="1">
      <c r="A83" s="83"/>
      <c r="B83" s="80"/>
      <c r="C83" s="71"/>
      <c r="D83" s="43"/>
      <c r="E83" s="53"/>
      <c r="F83" s="8">
        <v>0</v>
      </c>
      <c r="G83" s="16"/>
      <c r="H83" s="5" t="s">
        <v>15</v>
      </c>
      <c r="I83" s="74"/>
    </row>
    <row r="84" spans="1:9" ht="15.75" customHeight="1">
      <c r="A84" s="83"/>
      <c r="B84" s="80"/>
      <c r="C84" s="71"/>
      <c r="D84" s="43"/>
      <c r="E84" s="53"/>
      <c r="F84" s="23">
        <v>0</v>
      </c>
      <c r="G84" s="16"/>
      <c r="H84" s="5" t="s">
        <v>19</v>
      </c>
      <c r="I84" s="74"/>
    </row>
    <row r="85" spans="1:9" ht="15.75" customHeight="1">
      <c r="A85" s="83"/>
      <c r="B85" s="80"/>
      <c r="C85" s="71"/>
      <c r="D85" s="43"/>
      <c r="E85" s="53"/>
      <c r="F85" s="23">
        <v>0</v>
      </c>
      <c r="G85" s="16"/>
      <c r="H85" s="5" t="s">
        <v>16</v>
      </c>
      <c r="I85" s="74"/>
    </row>
    <row r="86" spans="1:9" ht="15.75" customHeight="1">
      <c r="A86" s="83"/>
      <c r="B86" s="80"/>
      <c r="C86" s="71"/>
      <c r="D86" s="43"/>
      <c r="E86" s="53"/>
      <c r="F86" s="23">
        <v>0</v>
      </c>
      <c r="G86" s="16"/>
      <c r="H86" s="5" t="s">
        <v>17</v>
      </c>
      <c r="I86" s="74"/>
    </row>
    <row r="87" spans="1:9" ht="15.75" customHeight="1">
      <c r="A87" s="83"/>
      <c r="B87" s="80"/>
      <c r="C87" s="71"/>
      <c r="D87" s="43"/>
      <c r="E87" s="53"/>
      <c r="F87" s="23">
        <v>0</v>
      </c>
      <c r="G87" s="16"/>
      <c r="H87" s="5" t="s">
        <v>20</v>
      </c>
      <c r="I87" s="74"/>
    </row>
    <row r="88" spans="1:9" ht="15.75" customHeight="1">
      <c r="A88" s="83"/>
      <c r="B88" s="81"/>
      <c r="C88" s="72"/>
      <c r="D88" s="44"/>
      <c r="E88" s="53"/>
      <c r="F88" s="23">
        <v>0</v>
      </c>
      <c r="G88" s="16"/>
      <c r="H88" s="5" t="s">
        <v>18</v>
      </c>
      <c r="I88" s="74"/>
    </row>
    <row r="89" spans="1:9" ht="15.75" customHeight="1">
      <c r="A89" s="83"/>
      <c r="B89" s="87">
        <v>2016</v>
      </c>
      <c r="C89" s="70">
        <f>SUM(F89:F95)</f>
        <v>0</v>
      </c>
      <c r="D89" s="39"/>
      <c r="E89" s="53"/>
      <c r="F89" s="8">
        <v>0</v>
      </c>
      <c r="G89" s="16"/>
      <c r="H89" s="5" t="s">
        <v>14</v>
      </c>
      <c r="I89" s="74"/>
    </row>
    <row r="90" spans="1:9" ht="15.75" customHeight="1">
      <c r="A90" s="83"/>
      <c r="B90" s="88"/>
      <c r="C90" s="71"/>
      <c r="D90" s="43"/>
      <c r="E90" s="53"/>
      <c r="F90" s="8">
        <v>0</v>
      </c>
      <c r="G90" s="16"/>
      <c r="H90" s="5" t="s">
        <v>15</v>
      </c>
      <c r="I90" s="74"/>
    </row>
    <row r="91" spans="1:9" ht="15.75" customHeight="1">
      <c r="A91" s="83"/>
      <c r="B91" s="88"/>
      <c r="C91" s="71"/>
      <c r="D91" s="43"/>
      <c r="E91" s="53"/>
      <c r="F91" s="23">
        <v>0</v>
      </c>
      <c r="G91" s="16"/>
      <c r="H91" s="5" t="s">
        <v>19</v>
      </c>
      <c r="I91" s="74"/>
    </row>
    <row r="92" spans="1:9" ht="15.75" customHeight="1">
      <c r="A92" s="83"/>
      <c r="B92" s="88"/>
      <c r="C92" s="71"/>
      <c r="D92" s="43"/>
      <c r="E92" s="53"/>
      <c r="F92" s="23">
        <v>0</v>
      </c>
      <c r="G92" s="16"/>
      <c r="H92" s="5" t="s">
        <v>16</v>
      </c>
      <c r="I92" s="74"/>
    </row>
    <row r="93" spans="1:9" ht="15.75" customHeight="1">
      <c r="A93" s="83"/>
      <c r="B93" s="88"/>
      <c r="C93" s="71"/>
      <c r="D93" s="43"/>
      <c r="E93" s="53"/>
      <c r="F93" s="23">
        <v>0</v>
      </c>
      <c r="G93" s="16"/>
      <c r="H93" s="5" t="s">
        <v>17</v>
      </c>
      <c r="I93" s="74"/>
    </row>
    <row r="94" spans="1:9" ht="15.75" customHeight="1">
      <c r="A94" s="83"/>
      <c r="B94" s="88"/>
      <c r="C94" s="71"/>
      <c r="D94" s="43"/>
      <c r="E94" s="53"/>
      <c r="F94" s="23">
        <v>0</v>
      </c>
      <c r="G94" s="16"/>
      <c r="H94" s="5" t="s">
        <v>20</v>
      </c>
      <c r="I94" s="74"/>
    </row>
    <row r="95" spans="1:9" ht="15.75" customHeight="1">
      <c r="A95" s="84"/>
      <c r="B95" s="89"/>
      <c r="C95" s="72"/>
      <c r="D95" s="44"/>
      <c r="E95" s="53"/>
      <c r="F95" s="23">
        <v>0</v>
      </c>
      <c r="G95" s="16"/>
      <c r="H95" s="5" t="s">
        <v>18</v>
      </c>
      <c r="I95" s="75"/>
    </row>
    <row r="96" spans="1:9" ht="15.75" customHeight="1">
      <c r="A96" s="82" t="s">
        <v>71</v>
      </c>
      <c r="B96" s="79">
        <v>2014</v>
      </c>
      <c r="C96" s="70">
        <f>F96+F97+F98+F99+F100+F101+E96+E97+E98+E99+E100+E101</f>
        <v>123</v>
      </c>
      <c r="D96" s="39"/>
      <c r="E96" s="53"/>
      <c r="F96" s="23">
        <v>15</v>
      </c>
      <c r="G96" s="16"/>
      <c r="H96" s="5" t="s">
        <v>15</v>
      </c>
      <c r="I96" s="73" t="s">
        <v>32</v>
      </c>
    </row>
    <row r="97" spans="1:9" ht="16.5" customHeight="1">
      <c r="A97" s="83"/>
      <c r="B97" s="80"/>
      <c r="C97" s="71"/>
      <c r="D97" s="43"/>
      <c r="E97" s="53"/>
      <c r="F97" s="23">
        <v>15</v>
      </c>
      <c r="G97" s="7"/>
      <c r="H97" s="5" t="s">
        <v>19</v>
      </c>
      <c r="I97" s="74"/>
    </row>
    <row r="98" spans="1:9" ht="15" customHeight="1">
      <c r="A98" s="83"/>
      <c r="B98" s="80"/>
      <c r="C98" s="71"/>
      <c r="D98" s="43"/>
      <c r="E98" s="8">
        <v>15</v>
      </c>
      <c r="F98" s="23">
        <v>0</v>
      </c>
      <c r="G98" s="7"/>
      <c r="H98" s="5" t="s">
        <v>16</v>
      </c>
      <c r="I98" s="74"/>
    </row>
    <row r="99" spans="1:9" ht="15" customHeight="1">
      <c r="A99" s="83"/>
      <c r="B99" s="80"/>
      <c r="C99" s="71"/>
      <c r="D99" s="43"/>
      <c r="E99" s="8">
        <v>45</v>
      </c>
      <c r="F99" s="23">
        <v>0</v>
      </c>
      <c r="G99" s="7"/>
      <c r="H99" s="5" t="s">
        <v>17</v>
      </c>
      <c r="I99" s="74"/>
    </row>
    <row r="100" spans="1:9" ht="15" customHeight="1">
      <c r="A100" s="83"/>
      <c r="B100" s="80"/>
      <c r="C100" s="71"/>
      <c r="D100" s="43"/>
      <c r="E100" s="53"/>
      <c r="F100" s="23">
        <v>18</v>
      </c>
      <c r="G100" s="7"/>
      <c r="H100" s="5" t="s">
        <v>20</v>
      </c>
      <c r="I100" s="74"/>
    </row>
    <row r="101" spans="1:9" ht="15" customHeight="1">
      <c r="A101" s="83"/>
      <c r="B101" s="81"/>
      <c r="C101" s="72"/>
      <c r="D101" s="44"/>
      <c r="E101" s="53"/>
      <c r="F101" s="23">
        <v>15</v>
      </c>
      <c r="G101" s="7"/>
      <c r="H101" s="5" t="s">
        <v>18</v>
      </c>
      <c r="I101" s="74"/>
    </row>
    <row r="102" spans="1:9" ht="15" customHeight="1">
      <c r="A102" s="83"/>
      <c r="B102" s="79">
        <v>2015</v>
      </c>
      <c r="C102" s="70">
        <f>SUM(F102:F107)</f>
        <v>123</v>
      </c>
      <c r="D102" s="39"/>
      <c r="E102" s="53"/>
      <c r="F102" s="23">
        <v>15</v>
      </c>
      <c r="G102" s="7"/>
      <c r="H102" s="5" t="s">
        <v>15</v>
      </c>
      <c r="I102" s="74"/>
    </row>
    <row r="103" spans="1:9" ht="15" customHeight="1">
      <c r="A103" s="83"/>
      <c r="B103" s="80"/>
      <c r="C103" s="71"/>
      <c r="D103" s="43"/>
      <c r="E103" s="53"/>
      <c r="F103" s="23">
        <v>15</v>
      </c>
      <c r="G103" s="7"/>
      <c r="H103" s="5" t="s">
        <v>19</v>
      </c>
      <c r="I103" s="74"/>
    </row>
    <row r="104" spans="1:9" ht="15" customHeight="1">
      <c r="A104" s="83"/>
      <c r="B104" s="80"/>
      <c r="C104" s="71"/>
      <c r="D104" s="43"/>
      <c r="E104" s="53"/>
      <c r="F104" s="23">
        <v>15</v>
      </c>
      <c r="G104" s="7"/>
      <c r="H104" s="5" t="s">
        <v>16</v>
      </c>
      <c r="I104" s="74"/>
    </row>
    <row r="105" spans="1:9" ht="15" customHeight="1">
      <c r="A105" s="83"/>
      <c r="B105" s="80"/>
      <c r="C105" s="71"/>
      <c r="D105" s="43"/>
      <c r="E105" s="53"/>
      <c r="F105" s="23">
        <v>45</v>
      </c>
      <c r="G105" s="7"/>
      <c r="H105" s="5" t="s">
        <v>17</v>
      </c>
      <c r="I105" s="74"/>
    </row>
    <row r="106" spans="1:9" ht="15" customHeight="1">
      <c r="A106" s="83"/>
      <c r="B106" s="80"/>
      <c r="C106" s="71"/>
      <c r="D106" s="43"/>
      <c r="E106" s="53"/>
      <c r="F106" s="23">
        <v>18</v>
      </c>
      <c r="G106" s="7"/>
      <c r="H106" s="5" t="s">
        <v>20</v>
      </c>
      <c r="I106" s="74"/>
    </row>
    <row r="107" spans="1:9" ht="15" customHeight="1">
      <c r="A107" s="83"/>
      <c r="B107" s="81"/>
      <c r="C107" s="72"/>
      <c r="D107" s="44"/>
      <c r="E107" s="53"/>
      <c r="F107" s="23">
        <v>15</v>
      </c>
      <c r="G107" s="7"/>
      <c r="H107" s="5" t="s">
        <v>18</v>
      </c>
      <c r="I107" s="74"/>
    </row>
    <row r="108" spans="1:9" ht="15" customHeight="1">
      <c r="A108" s="83"/>
      <c r="B108" s="87">
        <v>2016</v>
      </c>
      <c r="C108" s="70">
        <f>SUM(F108:F113)</f>
        <v>123</v>
      </c>
      <c r="D108" s="39"/>
      <c r="E108" s="53"/>
      <c r="F108" s="23">
        <v>15</v>
      </c>
      <c r="G108" s="7"/>
      <c r="H108" s="5" t="s">
        <v>15</v>
      </c>
      <c r="I108" s="74"/>
    </row>
    <row r="109" spans="1:9" ht="15" customHeight="1">
      <c r="A109" s="83"/>
      <c r="B109" s="88"/>
      <c r="C109" s="71"/>
      <c r="D109" s="43"/>
      <c r="E109" s="53"/>
      <c r="F109" s="23">
        <v>15</v>
      </c>
      <c r="G109" s="7"/>
      <c r="H109" s="5" t="s">
        <v>19</v>
      </c>
      <c r="I109" s="74"/>
    </row>
    <row r="110" spans="1:9" ht="15" customHeight="1">
      <c r="A110" s="83"/>
      <c r="B110" s="88"/>
      <c r="C110" s="71"/>
      <c r="D110" s="43"/>
      <c r="E110" s="53"/>
      <c r="F110" s="23">
        <v>15</v>
      </c>
      <c r="G110" s="7"/>
      <c r="H110" s="5" t="s">
        <v>16</v>
      </c>
      <c r="I110" s="74"/>
    </row>
    <row r="111" spans="1:9" ht="15" customHeight="1">
      <c r="A111" s="83"/>
      <c r="B111" s="88"/>
      <c r="C111" s="71"/>
      <c r="D111" s="43"/>
      <c r="E111" s="53"/>
      <c r="F111" s="23">
        <v>45</v>
      </c>
      <c r="G111" s="7"/>
      <c r="H111" s="5" t="s">
        <v>17</v>
      </c>
      <c r="I111" s="74"/>
    </row>
    <row r="112" spans="1:9" ht="15" customHeight="1">
      <c r="A112" s="83"/>
      <c r="B112" s="88"/>
      <c r="C112" s="71"/>
      <c r="D112" s="43"/>
      <c r="E112" s="53"/>
      <c r="F112" s="23">
        <v>18</v>
      </c>
      <c r="G112" s="7"/>
      <c r="H112" s="5" t="s">
        <v>20</v>
      </c>
      <c r="I112" s="74"/>
    </row>
    <row r="113" spans="1:9" ht="15" customHeight="1">
      <c r="A113" s="84"/>
      <c r="B113" s="89"/>
      <c r="C113" s="72"/>
      <c r="D113" s="44"/>
      <c r="E113" s="53"/>
      <c r="F113" s="23">
        <v>15</v>
      </c>
      <c r="G113" s="7"/>
      <c r="H113" s="5" t="s">
        <v>18</v>
      </c>
      <c r="I113" s="75"/>
    </row>
    <row r="114" spans="1:9" ht="15" customHeight="1">
      <c r="A114" s="82" t="s">
        <v>72</v>
      </c>
      <c r="B114" s="79">
        <v>2014</v>
      </c>
      <c r="C114" s="70">
        <f>F114+F115+F116+F117+F118+E114+E115+E116+E117+E118</f>
        <v>45</v>
      </c>
      <c r="D114" s="39"/>
      <c r="E114" s="8">
        <v>10</v>
      </c>
      <c r="F114" s="8">
        <v>0</v>
      </c>
      <c r="G114" s="7"/>
      <c r="H114" s="5" t="s">
        <v>14</v>
      </c>
      <c r="I114" s="73" t="s">
        <v>34</v>
      </c>
    </row>
    <row r="115" spans="1:9" ht="15" customHeight="1">
      <c r="A115" s="83"/>
      <c r="B115" s="80"/>
      <c r="C115" s="71"/>
      <c r="D115" s="43"/>
      <c r="E115" s="8">
        <v>10</v>
      </c>
      <c r="F115" s="8">
        <v>0</v>
      </c>
      <c r="G115" s="7"/>
      <c r="H115" s="5" t="s">
        <v>15</v>
      </c>
      <c r="I115" s="74"/>
    </row>
    <row r="116" spans="1:9" ht="15" customHeight="1">
      <c r="A116" s="83"/>
      <c r="B116" s="80"/>
      <c r="C116" s="71"/>
      <c r="D116" s="43"/>
      <c r="E116" s="23">
        <v>10</v>
      </c>
      <c r="F116" s="8">
        <v>0</v>
      </c>
      <c r="G116" s="7"/>
      <c r="H116" s="5" t="s">
        <v>19</v>
      </c>
      <c r="I116" s="74"/>
    </row>
    <row r="117" spans="1:9" ht="15" customHeight="1">
      <c r="A117" s="83"/>
      <c r="B117" s="80"/>
      <c r="C117" s="71"/>
      <c r="D117" s="43"/>
      <c r="E117" s="23">
        <v>5</v>
      </c>
      <c r="F117" s="8">
        <v>0</v>
      </c>
      <c r="G117" s="7"/>
      <c r="H117" s="5" t="s">
        <v>17</v>
      </c>
      <c r="I117" s="74"/>
    </row>
    <row r="118" spans="1:9" ht="18" customHeight="1">
      <c r="A118" s="83"/>
      <c r="B118" s="81"/>
      <c r="C118" s="72"/>
      <c r="D118" s="44"/>
      <c r="E118" s="23">
        <v>10</v>
      </c>
      <c r="F118" s="8">
        <v>0</v>
      </c>
      <c r="G118" s="7"/>
      <c r="H118" s="5" t="s">
        <v>18</v>
      </c>
      <c r="I118" s="74"/>
    </row>
    <row r="119" spans="1:9" ht="18" customHeight="1">
      <c r="A119" s="83"/>
      <c r="B119" s="79">
        <v>2015</v>
      </c>
      <c r="C119" s="70">
        <f>SUM(F119:F123)</f>
        <v>45</v>
      </c>
      <c r="D119" s="39"/>
      <c r="E119" s="53"/>
      <c r="F119" s="8">
        <v>10</v>
      </c>
      <c r="G119" s="7"/>
      <c r="H119" s="5" t="s">
        <v>14</v>
      </c>
      <c r="I119" s="74"/>
    </row>
    <row r="120" spans="1:9" ht="18" customHeight="1">
      <c r="A120" s="83"/>
      <c r="B120" s="80"/>
      <c r="C120" s="71"/>
      <c r="D120" s="43"/>
      <c r="E120" s="53"/>
      <c r="F120" s="8">
        <v>10</v>
      </c>
      <c r="G120" s="7"/>
      <c r="H120" s="5" t="s">
        <v>15</v>
      </c>
      <c r="I120" s="74"/>
    </row>
    <row r="121" spans="1:9" ht="18" customHeight="1">
      <c r="A121" s="83"/>
      <c r="B121" s="80"/>
      <c r="C121" s="71"/>
      <c r="D121" s="43"/>
      <c r="E121" s="53"/>
      <c r="F121" s="23">
        <v>10</v>
      </c>
      <c r="G121" s="7"/>
      <c r="H121" s="5" t="s">
        <v>19</v>
      </c>
      <c r="I121" s="74"/>
    </row>
    <row r="122" spans="1:9" ht="18" customHeight="1">
      <c r="A122" s="83"/>
      <c r="B122" s="80"/>
      <c r="C122" s="71"/>
      <c r="D122" s="43"/>
      <c r="E122" s="53"/>
      <c r="F122" s="23">
        <v>5</v>
      </c>
      <c r="G122" s="7"/>
      <c r="H122" s="5" t="s">
        <v>17</v>
      </c>
      <c r="I122" s="74"/>
    </row>
    <row r="123" spans="1:9" ht="18" customHeight="1">
      <c r="A123" s="83"/>
      <c r="B123" s="81"/>
      <c r="C123" s="72"/>
      <c r="D123" s="44"/>
      <c r="E123" s="53"/>
      <c r="F123" s="23">
        <v>10</v>
      </c>
      <c r="G123" s="7"/>
      <c r="H123" s="5" t="s">
        <v>18</v>
      </c>
      <c r="I123" s="74"/>
    </row>
    <row r="124" spans="1:9" ht="18" customHeight="1">
      <c r="A124" s="83"/>
      <c r="B124" s="87">
        <v>2016</v>
      </c>
      <c r="C124" s="70">
        <f>SUM(F124:F128)</f>
        <v>45</v>
      </c>
      <c r="D124" s="39"/>
      <c r="E124" s="53"/>
      <c r="F124" s="8">
        <v>10</v>
      </c>
      <c r="G124" s="7"/>
      <c r="H124" s="5" t="s">
        <v>14</v>
      </c>
      <c r="I124" s="74"/>
    </row>
    <row r="125" spans="1:9" ht="18" customHeight="1">
      <c r="A125" s="83"/>
      <c r="B125" s="88"/>
      <c r="C125" s="71"/>
      <c r="D125" s="43"/>
      <c r="E125" s="53"/>
      <c r="F125" s="8">
        <v>10</v>
      </c>
      <c r="G125" s="7"/>
      <c r="H125" s="5" t="s">
        <v>15</v>
      </c>
      <c r="I125" s="74"/>
    </row>
    <row r="126" spans="1:9" ht="18" customHeight="1">
      <c r="A126" s="83"/>
      <c r="B126" s="88"/>
      <c r="C126" s="71"/>
      <c r="D126" s="43"/>
      <c r="E126" s="53"/>
      <c r="F126" s="23">
        <v>10</v>
      </c>
      <c r="G126" s="7"/>
      <c r="H126" s="5" t="s">
        <v>19</v>
      </c>
      <c r="I126" s="74"/>
    </row>
    <row r="127" spans="1:9" ht="18" customHeight="1">
      <c r="A127" s="83"/>
      <c r="B127" s="88"/>
      <c r="C127" s="71"/>
      <c r="D127" s="43"/>
      <c r="E127" s="53"/>
      <c r="F127" s="23">
        <v>5</v>
      </c>
      <c r="G127" s="7"/>
      <c r="H127" s="5" t="s">
        <v>17</v>
      </c>
      <c r="I127" s="74"/>
    </row>
    <row r="128" spans="1:9" ht="18" customHeight="1">
      <c r="A128" s="84"/>
      <c r="B128" s="89"/>
      <c r="C128" s="72"/>
      <c r="D128" s="44"/>
      <c r="E128" s="53"/>
      <c r="F128" s="23">
        <v>10</v>
      </c>
      <c r="G128" s="7"/>
      <c r="H128" s="5" t="s">
        <v>18</v>
      </c>
      <c r="I128" s="75"/>
    </row>
    <row r="129" spans="1:9" ht="18" customHeight="1">
      <c r="A129" s="82" t="s">
        <v>35</v>
      </c>
      <c r="B129" s="79">
        <v>2014</v>
      </c>
      <c r="C129" s="70">
        <f>F129+F130+F131+F132+F133+F134+F135</f>
        <v>496</v>
      </c>
      <c r="D129" s="39"/>
      <c r="E129" s="47"/>
      <c r="F129" s="8">
        <v>67</v>
      </c>
      <c r="G129" s="7"/>
      <c r="H129" s="5" t="s">
        <v>14</v>
      </c>
      <c r="I129" s="73" t="s">
        <v>36</v>
      </c>
    </row>
    <row r="130" spans="1:9" ht="18" customHeight="1">
      <c r="A130" s="83"/>
      <c r="B130" s="80"/>
      <c r="C130" s="71"/>
      <c r="D130" s="43"/>
      <c r="E130" s="47"/>
      <c r="F130" s="8">
        <f>45-9</f>
        <v>36</v>
      </c>
      <c r="G130" s="7"/>
      <c r="H130" s="5" t="s">
        <v>15</v>
      </c>
      <c r="I130" s="74"/>
    </row>
    <row r="131" spans="1:9" ht="18" customHeight="1">
      <c r="A131" s="83"/>
      <c r="B131" s="80"/>
      <c r="C131" s="71"/>
      <c r="D131" s="43"/>
      <c r="E131" s="47"/>
      <c r="F131" s="8">
        <v>80</v>
      </c>
      <c r="G131" s="7"/>
      <c r="H131" s="5" t="s">
        <v>19</v>
      </c>
      <c r="I131" s="74"/>
    </row>
    <row r="132" spans="1:9" ht="18" customHeight="1">
      <c r="A132" s="83"/>
      <c r="B132" s="80"/>
      <c r="C132" s="71"/>
      <c r="D132" s="43"/>
      <c r="E132" s="47"/>
      <c r="F132" s="8">
        <v>63</v>
      </c>
      <c r="G132" s="7"/>
      <c r="H132" s="5" t="s">
        <v>16</v>
      </c>
      <c r="I132" s="74"/>
    </row>
    <row r="133" spans="1:9" ht="18" customHeight="1">
      <c r="A133" s="83"/>
      <c r="B133" s="80"/>
      <c r="C133" s="71"/>
      <c r="D133" s="43"/>
      <c r="E133" s="47"/>
      <c r="F133" s="8">
        <v>75</v>
      </c>
      <c r="G133" s="7"/>
      <c r="H133" s="5" t="s">
        <v>17</v>
      </c>
      <c r="I133" s="74"/>
    </row>
    <row r="134" spans="1:9" ht="18" customHeight="1">
      <c r="A134" s="83"/>
      <c r="B134" s="80"/>
      <c r="C134" s="71"/>
      <c r="D134" s="43"/>
      <c r="E134" s="47"/>
      <c r="F134" s="8">
        <v>65</v>
      </c>
      <c r="G134" s="7"/>
      <c r="H134" s="5" t="s">
        <v>20</v>
      </c>
      <c r="I134" s="74"/>
    </row>
    <row r="135" spans="1:9" ht="18" customHeight="1">
      <c r="A135" s="83"/>
      <c r="B135" s="81"/>
      <c r="C135" s="72"/>
      <c r="D135" s="44"/>
      <c r="E135" s="47"/>
      <c r="F135" s="8">
        <v>110</v>
      </c>
      <c r="G135" s="7"/>
      <c r="H135" s="5" t="s">
        <v>18</v>
      </c>
      <c r="I135" s="74"/>
    </row>
    <row r="136" spans="1:9" ht="18" customHeight="1">
      <c r="A136" s="83"/>
      <c r="B136" s="79">
        <v>2015</v>
      </c>
      <c r="C136" s="70">
        <f>SUM(F136:F142)</f>
        <v>496</v>
      </c>
      <c r="D136" s="39"/>
      <c r="E136" s="53"/>
      <c r="F136" s="8">
        <v>67</v>
      </c>
      <c r="G136" s="7"/>
      <c r="H136" s="5" t="s">
        <v>14</v>
      </c>
      <c r="I136" s="74"/>
    </row>
    <row r="137" spans="1:9" ht="18" customHeight="1">
      <c r="A137" s="83"/>
      <c r="B137" s="80"/>
      <c r="C137" s="71"/>
      <c r="D137" s="43"/>
      <c r="E137" s="53"/>
      <c r="F137" s="8">
        <f>45-9</f>
        <v>36</v>
      </c>
      <c r="G137" s="7"/>
      <c r="H137" s="5" t="s">
        <v>15</v>
      </c>
      <c r="I137" s="74"/>
    </row>
    <row r="138" spans="1:9" ht="18" customHeight="1">
      <c r="A138" s="83"/>
      <c r="B138" s="80"/>
      <c r="C138" s="71"/>
      <c r="D138" s="43"/>
      <c r="E138" s="53"/>
      <c r="F138" s="8">
        <v>80</v>
      </c>
      <c r="G138" s="7"/>
      <c r="H138" s="5" t="s">
        <v>19</v>
      </c>
      <c r="I138" s="74"/>
    </row>
    <row r="139" spans="1:9" ht="18" customHeight="1">
      <c r="A139" s="83"/>
      <c r="B139" s="80"/>
      <c r="C139" s="71"/>
      <c r="D139" s="43"/>
      <c r="E139" s="53"/>
      <c r="F139" s="8">
        <v>63</v>
      </c>
      <c r="G139" s="7"/>
      <c r="H139" s="5" t="s">
        <v>16</v>
      </c>
      <c r="I139" s="74"/>
    </row>
    <row r="140" spans="1:9" ht="18" customHeight="1">
      <c r="A140" s="83"/>
      <c r="B140" s="80"/>
      <c r="C140" s="71"/>
      <c r="D140" s="43"/>
      <c r="E140" s="53"/>
      <c r="F140" s="8">
        <v>75</v>
      </c>
      <c r="G140" s="7"/>
      <c r="H140" s="5" t="s">
        <v>17</v>
      </c>
      <c r="I140" s="74"/>
    </row>
    <row r="141" spans="1:9" ht="18" customHeight="1">
      <c r="A141" s="83"/>
      <c r="B141" s="80"/>
      <c r="C141" s="71"/>
      <c r="D141" s="43"/>
      <c r="E141" s="53"/>
      <c r="F141" s="8">
        <v>65</v>
      </c>
      <c r="G141" s="7"/>
      <c r="H141" s="5" t="s">
        <v>20</v>
      </c>
      <c r="I141" s="74"/>
    </row>
    <row r="142" spans="1:9" ht="18" customHeight="1">
      <c r="A142" s="83"/>
      <c r="B142" s="81"/>
      <c r="C142" s="72"/>
      <c r="D142" s="44"/>
      <c r="E142" s="53"/>
      <c r="F142" s="8">
        <v>110</v>
      </c>
      <c r="G142" s="7"/>
      <c r="H142" s="5" t="s">
        <v>18</v>
      </c>
      <c r="I142" s="74"/>
    </row>
    <row r="143" spans="1:9" ht="18" customHeight="1">
      <c r="A143" s="83"/>
      <c r="B143" s="87">
        <v>2016</v>
      </c>
      <c r="C143" s="70">
        <f>SUM(F143:F149)</f>
        <v>496</v>
      </c>
      <c r="D143" s="39"/>
      <c r="E143" s="53"/>
      <c r="F143" s="8">
        <v>67</v>
      </c>
      <c r="G143" s="7"/>
      <c r="H143" s="5" t="s">
        <v>14</v>
      </c>
      <c r="I143" s="74"/>
    </row>
    <row r="144" spans="1:9" ht="18" customHeight="1">
      <c r="A144" s="83"/>
      <c r="B144" s="88"/>
      <c r="C144" s="71"/>
      <c r="D144" s="43"/>
      <c r="E144" s="53"/>
      <c r="F144" s="8">
        <f>45-9</f>
        <v>36</v>
      </c>
      <c r="G144" s="7"/>
      <c r="H144" s="5" t="s">
        <v>15</v>
      </c>
      <c r="I144" s="74"/>
    </row>
    <row r="145" spans="1:9" ht="18" customHeight="1">
      <c r="A145" s="83"/>
      <c r="B145" s="88"/>
      <c r="C145" s="71"/>
      <c r="D145" s="43"/>
      <c r="E145" s="53"/>
      <c r="F145" s="8">
        <v>80</v>
      </c>
      <c r="G145" s="7"/>
      <c r="H145" s="5" t="s">
        <v>19</v>
      </c>
      <c r="I145" s="74"/>
    </row>
    <row r="146" spans="1:9" ht="18" customHeight="1">
      <c r="A146" s="83"/>
      <c r="B146" s="88"/>
      <c r="C146" s="71"/>
      <c r="D146" s="43"/>
      <c r="E146" s="53"/>
      <c r="F146" s="8">
        <v>63</v>
      </c>
      <c r="G146" s="7"/>
      <c r="H146" s="5" t="s">
        <v>16</v>
      </c>
      <c r="I146" s="74"/>
    </row>
    <row r="147" spans="1:9" ht="18" customHeight="1">
      <c r="A147" s="83"/>
      <c r="B147" s="88"/>
      <c r="C147" s="71"/>
      <c r="D147" s="43"/>
      <c r="E147" s="53"/>
      <c r="F147" s="8">
        <v>75</v>
      </c>
      <c r="G147" s="7"/>
      <c r="H147" s="5" t="s">
        <v>17</v>
      </c>
      <c r="I147" s="74"/>
    </row>
    <row r="148" spans="1:9" ht="18" customHeight="1">
      <c r="A148" s="83"/>
      <c r="B148" s="88"/>
      <c r="C148" s="71"/>
      <c r="D148" s="43"/>
      <c r="E148" s="53"/>
      <c r="F148" s="8">
        <v>65</v>
      </c>
      <c r="G148" s="7"/>
      <c r="H148" s="5" t="s">
        <v>20</v>
      </c>
      <c r="I148" s="74"/>
    </row>
    <row r="149" spans="1:9" ht="18" customHeight="1">
      <c r="A149" s="84"/>
      <c r="B149" s="89"/>
      <c r="C149" s="72"/>
      <c r="D149" s="44"/>
      <c r="E149" s="53"/>
      <c r="F149" s="8">
        <v>110</v>
      </c>
      <c r="G149" s="7"/>
      <c r="H149" s="5" t="s">
        <v>18</v>
      </c>
      <c r="I149" s="75"/>
    </row>
    <row r="150" spans="1:9" ht="18.75" customHeight="1">
      <c r="A150" s="82" t="s">
        <v>73</v>
      </c>
      <c r="B150" s="79">
        <v>2014</v>
      </c>
      <c r="C150" s="70">
        <f>F150+F151+F152+F153+F154+F155+F156+E150+E151+E152+E153+E154+E155+E156</f>
        <v>136.8</v>
      </c>
      <c r="D150" s="39"/>
      <c r="E150" s="8">
        <v>5.6</v>
      </c>
      <c r="F150" s="8">
        <v>8.8</v>
      </c>
      <c r="G150" s="7"/>
      <c r="H150" s="5" t="s">
        <v>14</v>
      </c>
      <c r="I150" s="73" t="s">
        <v>42</v>
      </c>
    </row>
    <row r="151" spans="1:9" ht="18.75" customHeight="1">
      <c r="A151" s="83"/>
      <c r="B151" s="80"/>
      <c r="C151" s="71"/>
      <c r="D151" s="43"/>
      <c r="E151" s="8">
        <v>6.7</v>
      </c>
      <c r="F151" s="8">
        <v>7.7</v>
      </c>
      <c r="G151" s="7"/>
      <c r="H151" s="5" t="s">
        <v>15</v>
      </c>
      <c r="I151" s="74"/>
    </row>
    <row r="152" spans="1:9" ht="18.75" customHeight="1">
      <c r="A152" s="83"/>
      <c r="B152" s="80"/>
      <c r="C152" s="71"/>
      <c r="D152" s="43"/>
      <c r="E152" s="8">
        <v>6.7</v>
      </c>
      <c r="F152" s="8">
        <v>7.7</v>
      </c>
      <c r="G152" s="7"/>
      <c r="H152" s="5" t="s">
        <v>19</v>
      </c>
      <c r="I152" s="74"/>
    </row>
    <row r="153" spans="1:9" ht="18.75" customHeight="1">
      <c r="A153" s="83"/>
      <c r="B153" s="80"/>
      <c r="C153" s="71"/>
      <c r="D153" s="43"/>
      <c r="E153" s="8">
        <v>6.7</v>
      </c>
      <c r="F153" s="8">
        <v>7.7</v>
      </c>
      <c r="G153" s="7"/>
      <c r="H153" s="5" t="s">
        <v>16</v>
      </c>
      <c r="I153" s="74"/>
    </row>
    <row r="154" spans="1:9" ht="18.75" customHeight="1">
      <c r="A154" s="83"/>
      <c r="B154" s="80"/>
      <c r="C154" s="71"/>
      <c r="D154" s="43"/>
      <c r="E154" s="8">
        <v>6.7</v>
      </c>
      <c r="F154" s="8">
        <v>7.7</v>
      </c>
      <c r="G154" s="7"/>
      <c r="H154" s="5" t="s">
        <v>17</v>
      </c>
      <c r="I154" s="74"/>
    </row>
    <row r="155" spans="1:9" ht="18.75" customHeight="1">
      <c r="A155" s="83"/>
      <c r="B155" s="80"/>
      <c r="C155" s="71"/>
      <c r="D155" s="43"/>
      <c r="E155" s="8">
        <v>6.7</v>
      </c>
      <c r="F155" s="8">
        <v>7.7</v>
      </c>
      <c r="G155" s="7"/>
      <c r="H155" s="5" t="s">
        <v>23</v>
      </c>
      <c r="I155" s="74"/>
    </row>
    <row r="156" spans="1:9" ht="18.75" customHeight="1">
      <c r="A156" s="83"/>
      <c r="B156" s="81"/>
      <c r="C156" s="72"/>
      <c r="D156" s="44"/>
      <c r="E156" s="8">
        <v>35</v>
      </c>
      <c r="F156" s="8">
        <v>15.4</v>
      </c>
      <c r="G156" s="7"/>
      <c r="H156" s="5" t="s">
        <v>18</v>
      </c>
      <c r="I156" s="74"/>
    </row>
    <row r="157" spans="1:9" ht="18.75" customHeight="1">
      <c r="A157" s="83"/>
      <c r="B157" s="79">
        <v>2015</v>
      </c>
      <c r="C157" s="70">
        <f>SUM(F157:F163)</f>
        <v>136.8</v>
      </c>
      <c r="D157" s="39"/>
      <c r="E157" s="53"/>
      <c r="F157" s="8">
        <v>14.4</v>
      </c>
      <c r="G157" s="7"/>
      <c r="H157" s="5" t="s">
        <v>14</v>
      </c>
      <c r="I157" s="74"/>
    </row>
    <row r="158" spans="1:9" ht="18.75" customHeight="1">
      <c r="A158" s="83"/>
      <c r="B158" s="80"/>
      <c r="C158" s="71"/>
      <c r="D158" s="43"/>
      <c r="E158" s="53"/>
      <c r="F158" s="8">
        <v>14.4</v>
      </c>
      <c r="G158" s="7"/>
      <c r="H158" s="5" t="s">
        <v>15</v>
      </c>
      <c r="I158" s="74"/>
    </row>
    <row r="159" spans="1:9" s="15" customFormat="1" ht="16.5" customHeight="1">
      <c r="A159" s="83"/>
      <c r="B159" s="80"/>
      <c r="C159" s="71"/>
      <c r="D159" s="43"/>
      <c r="E159" s="55"/>
      <c r="F159" s="8">
        <v>14.4</v>
      </c>
      <c r="G159" s="14"/>
      <c r="H159" s="5" t="s">
        <v>19</v>
      </c>
      <c r="I159" s="74"/>
    </row>
    <row r="160" spans="1:9" s="15" customFormat="1" ht="16.5" customHeight="1">
      <c r="A160" s="83"/>
      <c r="B160" s="80"/>
      <c r="C160" s="71"/>
      <c r="D160" s="43"/>
      <c r="E160" s="55"/>
      <c r="F160" s="8">
        <v>14.4</v>
      </c>
      <c r="G160" s="14"/>
      <c r="H160" s="5" t="s">
        <v>16</v>
      </c>
      <c r="I160" s="74"/>
    </row>
    <row r="161" spans="1:9" s="15" customFormat="1" ht="16.5" customHeight="1">
      <c r="A161" s="83"/>
      <c r="B161" s="80"/>
      <c r="C161" s="71"/>
      <c r="D161" s="43"/>
      <c r="E161" s="55"/>
      <c r="F161" s="8">
        <v>14.4</v>
      </c>
      <c r="G161" s="14"/>
      <c r="H161" s="5" t="s">
        <v>17</v>
      </c>
      <c r="I161" s="74"/>
    </row>
    <row r="162" spans="1:11" s="15" customFormat="1" ht="16.5" customHeight="1">
      <c r="A162" s="83"/>
      <c r="B162" s="80"/>
      <c r="C162" s="71"/>
      <c r="D162" s="43"/>
      <c r="E162" s="55"/>
      <c r="F162" s="8">
        <v>14.4</v>
      </c>
      <c r="G162" s="14"/>
      <c r="H162" s="5" t="s">
        <v>23</v>
      </c>
      <c r="I162" s="74"/>
      <c r="K162" s="11"/>
    </row>
    <row r="163" spans="1:9" s="15" customFormat="1" ht="16.5" customHeight="1">
      <c r="A163" s="83"/>
      <c r="B163" s="81"/>
      <c r="C163" s="72"/>
      <c r="D163" s="44"/>
      <c r="E163" s="55"/>
      <c r="F163" s="8">
        <v>50.4</v>
      </c>
      <c r="G163" s="14"/>
      <c r="H163" s="5" t="s">
        <v>18</v>
      </c>
      <c r="I163" s="74"/>
    </row>
    <row r="164" spans="1:9" s="15" customFormat="1" ht="16.5" customHeight="1">
      <c r="A164" s="83"/>
      <c r="B164" s="87">
        <v>2016</v>
      </c>
      <c r="C164" s="70">
        <f>SUM(F164:F170)</f>
        <v>136.8</v>
      </c>
      <c r="D164" s="39"/>
      <c r="E164" s="55"/>
      <c r="F164" s="8">
        <v>14.4</v>
      </c>
      <c r="G164" s="14"/>
      <c r="H164" s="5" t="s">
        <v>14</v>
      </c>
      <c r="I164" s="74"/>
    </row>
    <row r="165" spans="1:9" s="15" customFormat="1" ht="16.5" customHeight="1">
      <c r="A165" s="83"/>
      <c r="B165" s="88"/>
      <c r="C165" s="71"/>
      <c r="D165" s="43"/>
      <c r="E165" s="55"/>
      <c r="F165" s="8">
        <v>14.4</v>
      </c>
      <c r="G165" s="14"/>
      <c r="H165" s="5" t="s">
        <v>15</v>
      </c>
      <c r="I165" s="74"/>
    </row>
    <row r="166" spans="1:9" s="15" customFormat="1" ht="16.5" customHeight="1">
      <c r="A166" s="83"/>
      <c r="B166" s="88"/>
      <c r="C166" s="71"/>
      <c r="D166" s="43"/>
      <c r="E166" s="55"/>
      <c r="F166" s="8">
        <v>14.4</v>
      </c>
      <c r="G166" s="14"/>
      <c r="H166" s="5" t="s">
        <v>19</v>
      </c>
      <c r="I166" s="74"/>
    </row>
    <row r="167" spans="1:9" s="15" customFormat="1" ht="16.5" customHeight="1">
      <c r="A167" s="83"/>
      <c r="B167" s="88"/>
      <c r="C167" s="71"/>
      <c r="D167" s="43"/>
      <c r="E167" s="55"/>
      <c r="F167" s="8">
        <v>14.4</v>
      </c>
      <c r="G167" s="14"/>
      <c r="H167" s="5" t="s">
        <v>16</v>
      </c>
      <c r="I167" s="74"/>
    </row>
    <row r="168" spans="1:9" s="15" customFormat="1" ht="16.5" customHeight="1">
      <c r="A168" s="83"/>
      <c r="B168" s="88"/>
      <c r="C168" s="71"/>
      <c r="D168" s="43"/>
      <c r="E168" s="55"/>
      <c r="F168" s="8">
        <v>14.4</v>
      </c>
      <c r="G168" s="14"/>
      <c r="H168" s="5" t="s">
        <v>17</v>
      </c>
      <c r="I168" s="74"/>
    </row>
    <row r="169" spans="1:9" s="15" customFormat="1" ht="16.5" customHeight="1">
      <c r="A169" s="83"/>
      <c r="B169" s="88"/>
      <c r="C169" s="71"/>
      <c r="D169" s="43"/>
      <c r="E169" s="55"/>
      <c r="F169" s="8">
        <v>14.4</v>
      </c>
      <c r="G169" s="14"/>
      <c r="H169" s="5" t="s">
        <v>23</v>
      </c>
      <c r="I169" s="74"/>
    </row>
    <row r="170" spans="1:9" s="15" customFormat="1" ht="16.5" customHeight="1">
      <c r="A170" s="84"/>
      <c r="B170" s="89"/>
      <c r="C170" s="72"/>
      <c r="D170" s="44"/>
      <c r="E170" s="55"/>
      <c r="F170" s="8">
        <v>50.4</v>
      </c>
      <c r="G170" s="14"/>
      <c r="H170" s="5" t="s">
        <v>18</v>
      </c>
      <c r="I170" s="75"/>
    </row>
    <row r="171" spans="1:9" ht="16.5" customHeight="1">
      <c r="A171" s="82" t="s">
        <v>30</v>
      </c>
      <c r="B171" s="79">
        <v>2015</v>
      </c>
      <c r="C171" s="70">
        <f>F171</f>
        <v>15</v>
      </c>
      <c r="D171" s="39"/>
      <c r="E171" s="109"/>
      <c r="F171" s="112">
        <v>15</v>
      </c>
      <c r="G171" s="95"/>
      <c r="H171" s="73" t="s">
        <v>23</v>
      </c>
      <c r="I171" s="73" t="s">
        <v>31</v>
      </c>
    </row>
    <row r="172" spans="1:9" ht="16.5" customHeight="1">
      <c r="A172" s="83"/>
      <c r="B172" s="80"/>
      <c r="C172" s="71"/>
      <c r="D172" s="43"/>
      <c r="E172" s="110"/>
      <c r="F172" s="113"/>
      <c r="G172" s="96"/>
      <c r="H172" s="74"/>
      <c r="I172" s="74"/>
    </row>
    <row r="173" spans="1:9" ht="13.5" customHeight="1">
      <c r="A173" s="83"/>
      <c r="B173" s="80"/>
      <c r="C173" s="71"/>
      <c r="D173" s="43"/>
      <c r="E173" s="110"/>
      <c r="F173" s="113"/>
      <c r="G173" s="96"/>
      <c r="H173" s="74"/>
      <c r="I173" s="74"/>
    </row>
    <row r="174" spans="1:9" ht="16.5" customHeight="1" hidden="1">
      <c r="A174" s="84"/>
      <c r="B174" s="81"/>
      <c r="C174" s="72"/>
      <c r="D174" s="44"/>
      <c r="E174" s="111"/>
      <c r="F174" s="114"/>
      <c r="G174" s="97"/>
      <c r="H174" s="75"/>
      <c r="I174" s="75"/>
    </row>
    <row r="175" spans="1:9" ht="15.75" customHeight="1">
      <c r="A175" s="98" t="s">
        <v>10</v>
      </c>
      <c r="B175" s="99"/>
      <c r="C175" s="99"/>
      <c r="D175" s="99"/>
      <c r="E175" s="99"/>
      <c r="F175" s="99"/>
      <c r="G175" s="99"/>
      <c r="H175" s="99"/>
      <c r="I175" s="100"/>
    </row>
    <row r="176" spans="1:9" ht="15.75">
      <c r="A176" s="17" t="s">
        <v>11</v>
      </c>
      <c r="B176" s="12"/>
      <c r="C176" s="12"/>
      <c r="D176" s="12"/>
      <c r="E176" s="53"/>
      <c r="F176" s="18"/>
      <c r="G176" s="7"/>
      <c r="H176" s="24"/>
      <c r="I176" s="18"/>
    </row>
    <row r="177" spans="1:9" ht="20.25" customHeight="1">
      <c r="A177" s="82" t="s">
        <v>74</v>
      </c>
      <c r="B177" s="79">
        <v>2014</v>
      </c>
      <c r="C177" s="70">
        <f>F177+F178+F179+F180+F181+F182+F183+E177+E178+E179+E180+E181+E182+E183</f>
        <v>31.8</v>
      </c>
      <c r="D177" s="39"/>
      <c r="E177" s="8">
        <v>2</v>
      </c>
      <c r="F177" s="8">
        <v>0</v>
      </c>
      <c r="G177" s="7"/>
      <c r="H177" s="5" t="s">
        <v>14</v>
      </c>
      <c r="I177" s="73" t="s">
        <v>39</v>
      </c>
    </row>
    <row r="178" spans="1:9" ht="20.25" customHeight="1">
      <c r="A178" s="83"/>
      <c r="B178" s="80"/>
      <c r="C178" s="71"/>
      <c r="D178" s="43"/>
      <c r="E178" s="8">
        <f>4+8.8</f>
        <v>12.8</v>
      </c>
      <c r="F178" s="8">
        <v>0</v>
      </c>
      <c r="G178" s="7"/>
      <c r="H178" s="5" t="s">
        <v>15</v>
      </c>
      <c r="I178" s="74"/>
    </row>
    <row r="179" spans="1:9" ht="20.25" customHeight="1">
      <c r="A179" s="83"/>
      <c r="B179" s="80"/>
      <c r="C179" s="71"/>
      <c r="D179" s="43"/>
      <c r="E179" s="8">
        <v>4</v>
      </c>
      <c r="F179" s="8">
        <v>0</v>
      </c>
      <c r="G179" s="7"/>
      <c r="H179" s="5" t="s">
        <v>19</v>
      </c>
      <c r="I179" s="74"/>
    </row>
    <row r="180" spans="1:9" ht="16.5" customHeight="1">
      <c r="A180" s="83"/>
      <c r="B180" s="80"/>
      <c r="C180" s="71"/>
      <c r="D180" s="43"/>
      <c r="E180" s="8">
        <v>3</v>
      </c>
      <c r="F180" s="8">
        <v>0</v>
      </c>
      <c r="G180" s="7"/>
      <c r="H180" s="5" t="s">
        <v>16</v>
      </c>
      <c r="I180" s="74"/>
    </row>
    <row r="181" spans="1:9" ht="16.5" customHeight="1">
      <c r="A181" s="83"/>
      <c r="B181" s="80"/>
      <c r="C181" s="71"/>
      <c r="D181" s="43"/>
      <c r="E181" s="8">
        <v>3.5</v>
      </c>
      <c r="F181" s="8">
        <v>0</v>
      </c>
      <c r="G181" s="7"/>
      <c r="H181" s="5" t="s">
        <v>17</v>
      </c>
      <c r="I181" s="74"/>
    </row>
    <row r="182" spans="1:9" ht="16.5" customHeight="1">
      <c r="A182" s="83"/>
      <c r="B182" s="80"/>
      <c r="C182" s="71"/>
      <c r="D182" s="43"/>
      <c r="E182" s="8">
        <v>2.5</v>
      </c>
      <c r="F182" s="8">
        <v>0</v>
      </c>
      <c r="G182" s="7"/>
      <c r="H182" s="5" t="s">
        <v>20</v>
      </c>
      <c r="I182" s="74"/>
    </row>
    <row r="183" spans="1:9" ht="16.5" customHeight="1">
      <c r="A183" s="83"/>
      <c r="B183" s="81"/>
      <c r="C183" s="72"/>
      <c r="D183" s="44"/>
      <c r="E183" s="8">
        <v>4</v>
      </c>
      <c r="F183" s="8">
        <v>0</v>
      </c>
      <c r="G183" s="7"/>
      <c r="H183" s="5" t="s">
        <v>18</v>
      </c>
      <c r="I183" s="74"/>
    </row>
    <row r="184" spans="1:9" ht="16.5" customHeight="1">
      <c r="A184" s="83"/>
      <c r="B184" s="79">
        <v>2015</v>
      </c>
      <c r="C184" s="70">
        <f>SUM(F184:F190)</f>
        <v>23</v>
      </c>
      <c r="D184" s="39"/>
      <c r="E184" s="53"/>
      <c r="F184" s="8">
        <v>2</v>
      </c>
      <c r="G184" s="7"/>
      <c r="H184" s="5" t="s">
        <v>14</v>
      </c>
      <c r="I184" s="74"/>
    </row>
    <row r="185" spans="1:9" ht="16.5" customHeight="1">
      <c r="A185" s="83"/>
      <c r="B185" s="80"/>
      <c r="C185" s="71"/>
      <c r="D185" s="43"/>
      <c r="E185" s="53"/>
      <c r="F185" s="8">
        <v>4</v>
      </c>
      <c r="G185" s="7"/>
      <c r="H185" s="5" t="s">
        <v>15</v>
      </c>
      <c r="I185" s="74"/>
    </row>
    <row r="186" spans="1:9" ht="16.5" customHeight="1">
      <c r="A186" s="83"/>
      <c r="B186" s="80"/>
      <c r="C186" s="71"/>
      <c r="D186" s="43"/>
      <c r="E186" s="53"/>
      <c r="F186" s="8">
        <v>4</v>
      </c>
      <c r="G186" s="7"/>
      <c r="H186" s="5" t="s">
        <v>19</v>
      </c>
      <c r="I186" s="74"/>
    </row>
    <row r="187" spans="1:9" ht="16.5" customHeight="1">
      <c r="A187" s="83"/>
      <c r="B187" s="80"/>
      <c r="C187" s="71"/>
      <c r="D187" s="43"/>
      <c r="E187" s="53"/>
      <c r="F187" s="8">
        <v>3</v>
      </c>
      <c r="G187" s="7"/>
      <c r="H187" s="5" t="s">
        <v>16</v>
      </c>
      <c r="I187" s="74"/>
    </row>
    <row r="188" spans="1:9" ht="16.5" customHeight="1">
      <c r="A188" s="83"/>
      <c r="B188" s="80"/>
      <c r="C188" s="71"/>
      <c r="D188" s="43"/>
      <c r="E188" s="53"/>
      <c r="F188" s="8">
        <v>3.5</v>
      </c>
      <c r="G188" s="7"/>
      <c r="H188" s="5" t="s">
        <v>17</v>
      </c>
      <c r="I188" s="74"/>
    </row>
    <row r="189" spans="1:9" ht="16.5" customHeight="1">
      <c r="A189" s="83"/>
      <c r="B189" s="80"/>
      <c r="C189" s="71"/>
      <c r="D189" s="43"/>
      <c r="E189" s="53"/>
      <c r="F189" s="8">
        <v>2.5</v>
      </c>
      <c r="G189" s="7"/>
      <c r="H189" s="5" t="s">
        <v>20</v>
      </c>
      <c r="I189" s="74"/>
    </row>
    <row r="190" spans="1:9" ht="16.5" customHeight="1">
      <c r="A190" s="83"/>
      <c r="B190" s="81"/>
      <c r="C190" s="72"/>
      <c r="D190" s="44"/>
      <c r="E190" s="53"/>
      <c r="F190" s="8">
        <v>4</v>
      </c>
      <c r="G190" s="7"/>
      <c r="H190" s="5" t="s">
        <v>18</v>
      </c>
      <c r="I190" s="74"/>
    </row>
    <row r="191" spans="1:9" ht="16.5" customHeight="1">
      <c r="A191" s="83"/>
      <c r="B191" s="87">
        <v>2016</v>
      </c>
      <c r="C191" s="70">
        <f>SUM(F191:F197)</f>
        <v>23</v>
      </c>
      <c r="D191" s="39"/>
      <c r="E191" s="53"/>
      <c r="F191" s="8">
        <v>2</v>
      </c>
      <c r="G191" s="7"/>
      <c r="H191" s="5" t="s">
        <v>14</v>
      </c>
      <c r="I191" s="74"/>
    </row>
    <row r="192" spans="1:9" ht="16.5" customHeight="1">
      <c r="A192" s="83"/>
      <c r="B192" s="88"/>
      <c r="C192" s="71"/>
      <c r="D192" s="43"/>
      <c r="E192" s="53"/>
      <c r="F192" s="8">
        <v>4</v>
      </c>
      <c r="G192" s="7"/>
      <c r="H192" s="5" t="s">
        <v>15</v>
      </c>
      <c r="I192" s="74"/>
    </row>
    <row r="193" spans="1:9" ht="16.5" customHeight="1">
      <c r="A193" s="83"/>
      <c r="B193" s="88"/>
      <c r="C193" s="71"/>
      <c r="D193" s="43"/>
      <c r="E193" s="53"/>
      <c r="F193" s="8">
        <v>4</v>
      </c>
      <c r="G193" s="7"/>
      <c r="H193" s="5" t="s">
        <v>19</v>
      </c>
      <c r="I193" s="74"/>
    </row>
    <row r="194" spans="1:9" ht="16.5" customHeight="1">
      <c r="A194" s="83"/>
      <c r="B194" s="88"/>
      <c r="C194" s="71"/>
      <c r="D194" s="43"/>
      <c r="E194" s="53"/>
      <c r="F194" s="8">
        <v>3</v>
      </c>
      <c r="G194" s="7"/>
      <c r="H194" s="5" t="s">
        <v>16</v>
      </c>
      <c r="I194" s="74"/>
    </row>
    <row r="195" spans="1:9" ht="16.5" customHeight="1">
      <c r="A195" s="83"/>
      <c r="B195" s="88"/>
      <c r="C195" s="71"/>
      <c r="D195" s="43"/>
      <c r="E195" s="53"/>
      <c r="F195" s="8">
        <v>3.5</v>
      </c>
      <c r="G195" s="7"/>
      <c r="H195" s="5" t="s">
        <v>17</v>
      </c>
      <c r="I195" s="74"/>
    </row>
    <row r="196" spans="1:9" ht="16.5" customHeight="1">
      <c r="A196" s="83"/>
      <c r="B196" s="88"/>
      <c r="C196" s="71"/>
      <c r="D196" s="43"/>
      <c r="E196" s="53"/>
      <c r="F196" s="8">
        <v>2.5</v>
      </c>
      <c r="G196" s="7"/>
      <c r="H196" s="5" t="s">
        <v>20</v>
      </c>
      <c r="I196" s="74"/>
    </row>
    <row r="197" spans="1:9" ht="16.5" customHeight="1">
      <c r="A197" s="84"/>
      <c r="B197" s="89"/>
      <c r="C197" s="72"/>
      <c r="D197" s="44"/>
      <c r="E197" s="53"/>
      <c r="F197" s="8">
        <v>4</v>
      </c>
      <c r="G197" s="7"/>
      <c r="H197" s="5" t="s">
        <v>18</v>
      </c>
      <c r="I197" s="75"/>
    </row>
    <row r="198" spans="1:9" ht="15.75" customHeight="1">
      <c r="A198" s="82" t="s">
        <v>75</v>
      </c>
      <c r="B198" s="79">
        <v>2014</v>
      </c>
      <c r="C198" s="70">
        <f>F198+F199+F200+F201+F202+F203+F204+E199</f>
        <v>127</v>
      </c>
      <c r="D198" s="39"/>
      <c r="E198" s="53"/>
      <c r="F198" s="8">
        <v>15</v>
      </c>
      <c r="G198" s="7"/>
      <c r="H198" s="5" t="s">
        <v>14</v>
      </c>
      <c r="I198" s="95"/>
    </row>
    <row r="199" spans="1:9" ht="15.75" customHeight="1">
      <c r="A199" s="83"/>
      <c r="B199" s="80"/>
      <c r="C199" s="71"/>
      <c r="D199" s="43"/>
      <c r="E199" s="8">
        <v>20</v>
      </c>
      <c r="F199" s="8">
        <v>0</v>
      </c>
      <c r="G199" s="7"/>
      <c r="H199" s="5" t="s">
        <v>15</v>
      </c>
      <c r="I199" s="96"/>
    </row>
    <row r="200" spans="1:9" ht="15.75" customHeight="1">
      <c r="A200" s="83"/>
      <c r="B200" s="80"/>
      <c r="C200" s="71"/>
      <c r="D200" s="43"/>
      <c r="E200" s="53"/>
      <c r="F200" s="8">
        <v>10</v>
      </c>
      <c r="G200" s="7"/>
      <c r="H200" s="5" t="s">
        <v>19</v>
      </c>
      <c r="I200" s="96"/>
    </row>
    <row r="201" spans="1:9" ht="15.75" customHeight="1">
      <c r="A201" s="83"/>
      <c r="B201" s="80"/>
      <c r="C201" s="71"/>
      <c r="D201" s="43"/>
      <c r="E201" s="53"/>
      <c r="F201" s="8">
        <v>10</v>
      </c>
      <c r="G201" s="7"/>
      <c r="H201" s="5" t="s">
        <v>16</v>
      </c>
      <c r="I201" s="96"/>
    </row>
    <row r="202" spans="1:9" ht="17.25" customHeight="1">
      <c r="A202" s="83"/>
      <c r="B202" s="80"/>
      <c r="C202" s="71"/>
      <c r="D202" s="43"/>
      <c r="E202" s="53"/>
      <c r="F202" s="8">
        <v>28</v>
      </c>
      <c r="G202" s="7"/>
      <c r="H202" s="5" t="s">
        <v>17</v>
      </c>
      <c r="I202" s="96"/>
    </row>
    <row r="203" spans="1:9" ht="17.25" customHeight="1">
      <c r="A203" s="83"/>
      <c r="B203" s="80"/>
      <c r="C203" s="71"/>
      <c r="D203" s="43"/>
      <c r="E203" s="53"/>
      <c r="F203" s="8">
        <v>12</v>
      </c>
      <c r="G203" s="7"/>
      <c r="H203" s="5" t="s">
        <v>20</v>
      </c>
      <c r="I203" s="96"/>
    </row>
    <row r="204" spans="1:9" ht="17.25" customHeight="1">
      <c r="A204" s="83"/>
      <c r="B204" s="81"/>
      <c r="C204" s="72"/>
      <c r="D204" s="44"/>
      <c r="E204" s="53"/>
      <c r="F204" s="8">
        <v>32</v>
      </c>
      <c r="G204" s="7"/>
      <c r="H204" s="5" t="s">
        <v>18</v>
      </c>
      <c r="I204" s="96"/>
    </row>
    <row r="205" spans="1:9" ht="17.25" customHeight="1">
      <c r="A205" s="83"/>
      <c r="B205" s="79">
        <v>2015</v>
      </c>
      <c r="C205" s="70">
        <f>SUM(F205:F211)+E206</f>
        <v>127</v>
      </c>
      <c r="D205" s="39"/>
      <c r="E205" s="53"/>
      <c r="F205" s="8">
        <v>15</v>
      </c>
      <c r="G205" s="7"/>
      <c r="H205" s="5" t="s">
        <v>14</v>
      </c>
      <c r="I205" s="96"/>
    </row>
    <row r="206" spans="1:9" ht="17.25" customHeight="1">
      <c r="A206" s="83"/>
      <c r="B206" s="80"/>
      <c r="C206" s="71"/>
      <c r="D206" s="43"/>
      <c r="E206" s="53"/>
      <c r="F206" s="8">
        <v>20</v>
      </c>
      <c r="G206" s="7"/>
      <c r="H206" s="5" t="s">
        <v>15</v>
      </c>
      <c r="I206" s="96"/>
    </row>
    <row r="207" spans="1:9" ht="17.25" customHeight="1">
      <c r="A207" s="83"/>
      <c r="B207" s="80"/>
      <c r="C207" s="71"/>
      <c r="D207" s="43"/>
      <c r="E207" s="53"/>
      <c r="F207" s="8">
        <v>10</v>
      </c>
      <c r="G207" s="7"/>
      <c r="H207" s="5" t="s">
        <v>19</v>
      </c>
      <c r="I207" s="96"/>
    </row>
    <row r="208" spans="1:9" ht="17.25" customHeight="1">
      <c r="A208" s="83"/>
      <c r="B208" s="80"/>
      <c r="C208" s="71"/>
      <c r="D208" s="43"/>
      <c r="E208" s="53"/>
      <c r="F208" s="8">
        <v>10</v>
      </c>
      <c r="G208" s="7"/>
      <c r="H208" s="5" t="s">
        <v>16</v>
      </c>
      <c r="I208" s="96"/>
    </row>
    <row r="209" spans="1:9" ht="17.25" customHeight="1">
      <c r="A209" s="83"/>
      <c r="B209" s="80"/>
      <c r="C209" s="71"/>
      <c r="D209" s="43"/>
      <c r="E209" s="53"/>
      <c r="F209" s="8">
        <v>28</v>
      </c>
      <c r="G209" s="7"/>
      <c r="H209" s="5" t="s">
        <v>17</v>
      </c>
      <c r="I209" s="96"/>
    </row>
    <row r="210" spans="1:9" ht="17.25" customHeight="1">
      <c r="A210" s="83"/>
      <c r="B210" s="80"/>
      <c r="C210" s="71"/>
      <c r="D210" s="43"/>
      <c r="E210" s="53"/>
      <c r="F210" s="8">
        <v>12</v>
      </c>
      <c r="G210" s="7"/>
      <c r="H210" s="5" t="s">
        <v>20</v>
      </c>
      <c r="I210" s="96"/>
    </row>
    <row r="211" spans="1:9" ht="17.25" customHeight="1">
      <c r="A211" s="83"/>
      <c r="B211" s="81"/>
      <c r="C211" s="72"/>
      <c r="D211" s="44"/>
      <c r="E211" s="53"/>
      <c r="F211" s="8">
        <v>32</v>
      </c>
      <c r="G211" s="7"/>
      <c r="H211" s="5" t="s">
        <v>18</v>
      </c>
      <c r="I211" s="96"/>
    </row>
    <row r="212" spans="1:9" ht="17.25" customHeight="1">
      <c r="A212" s="83"/>
      <c r="B212" s="87">
        <v>2016</v>
      </c>
      <c r="C212" s="70">
        <f>SUM(F212:F218)</f>
        <v>127</v>
      </c>
      <c r="D212" s="39"/>
      <c r="E212" s="53"/>
      <c r="F212" s="8">
        <v>15</v>
      </c>
      <c r="G212" s="7"/>
      <c r="H212" s="5" t="s">
        <v>14</v>
      </c>
      <c r="I212" s="96"/>
    </row>
    <row r="213" spans="1:9" ht="17.25" customHeight="1">
      <c r="A213" s="83"/>
      <c r="B213" s="88"/>
      <c r="C213" s="71"/>
      <c r="D213" s="43"/>
      <c r="E213" s="53"/>
      <c r="F213" s="8">
        <v>20</v>
      </c>
      <c r="G213" s="7"/>
      <c r="H213" s="5" t="s">
        <v>15</v>
      </c>
      <c r="I213" s="96"/>
    </row>
    <row r="214" spans="1:9" ht="17.25" customHeight="1">
      <c r="A214" s="83"/>
      <c r="B214" s="88"/>
      <c r="C214" s="71"/>
      <c r="D214" s="43"/>
      <c r="E214" s="53"/>
      <c r="F214" s="8">
        <v>10</v>
      </c>
      <c r="G214" s="7"/>
      <c r="H214" s="5" t="s">
        <v>19</v>
      </c>
      <c r="I214" s="96"/>
    </row>
    <row r="215" spans="1:9" ht="17.25" customHeight="1">
      <c r="A215" s="83"/>
      <c r="B215" s="88"/>
      <c r="C215" s="71"/>
      <c r="D215" s="43"/>
      <c r="E215" s="53"/>
      <c r="F215" s="8">
        <v>10</v>
      </c>
      <c r="G215" s="7"/>
      <c r="H215" s="5" t="s">
        <v>16</v>
      </c>
      <c r="I215" s="96"/>
    </row>
    <row r="216" spans="1:9" ht="17.25" customHeight="1">
      <c r="A216" s="83"/>
      <c r="B216" s="88"/>
      <c r="C216" s="71"/>
      <c r="D216" s="43"/>
      <c r="E216" s="53"/>
      <c r="F216" s="8">
        <v>28</v>
      </c>
      <c r="G216" s="7"/>
      <c r="H216" s="5" t="s">
        <v>17</v>
      </c>
      <c r="I216" s="96"/>
    </row>
    <row r="217" spans="1:9" ht="17.25" customHeight="1">
      <c r="A217" s="83"/>
      <c r="B217" s="88"/>
      <c r="C217" s="71"/>
      <c r="D217" s="43"/>
      <c r="E217" s="53"/>
      <c r="F217" s="8">
        <v>12</v>
      </c>
      <c r="G217" s="7"/>
      <c r="H217" s="5" t="s">
        <v>20</v>
      </c>
      <c r="I217" s="96"/>
    </row>
    <row r="218" spans="1:9" ht="17.25" customHeight="1">
      <c r="A218" s="84"/>
      <c r="B218" s="89"/>
      <c r="C218" s="72"/>
      <c r="D218" s="44"/>
      <c r="E218" s="53"/>
      <c r="F218" s="8">
        <v>32</v>
      </c>
      <c r="G218" s="7"/>
      <c r="H218" s="5" t="s">
        <v>18</v>
      </c>
      <c r="I218" s="97"/>
    </row>
    <row r="219" spans="1:9" ht="50.25" customHeight="1">
      <c r="A219" s="82" t="s">
        <v>80</v>
      </c>
      <c r="B219" s="87">
        <v>2014</v>
      </c>
      <c r="C219" s="70">
        <f>F219+E220</f>
        <v>750</v>
      </c>
      <c r="D219" s="70"/>
      <c r="E219" s="47"/>
      <c r="F219" s="8">
        <v>70</v>
      </c>
      <c r="G219" s="7"/>
      <c r="H219" s="5" t="s">
        <v>14</v>
      </c>
      <c r="I219" s="18"/>
    </row>
    <row r="220" spans="1:9" ht="168.75" customHeight="1">
      <c r="A220" s="84"/>
      <c r="B220" s="89"/>
      <c r="C220" s="72"/>
      <c r="D220" s="72"/>
      <c r="E220" s="8">
        <v>680</v>
      </c>
      <c r="F220" s="8"/>
      <c r="G220" s="7"/>
      <c r="H220" s="5" t="s">
        <v>66</v>
      </c>
      <c r="I220" s="18"/>
    </row>
    <row r="221" spans="1:9" ht="15.75" customHeight="1">
      <c r="A221" s="98" t="s">
        <v>12</v>
      </c>
      <c r="B221" s="99"/>
      <c r="C221" s="99"/>
      <c r="D221" s="99"/>
      <c r="E221" s="99"/>
      <c r="F221" s="99"/>
      <c r="G221" s="99"/>
      <c r="H221" s="99"/>
      <c r="I221" s="100"/>
    </row>
    <row r="222" spans="1:9" ht="18" customHeight="1">
      <c r="A222" s="82" t="s">
        <v>76</v>
      </c>
      <c r="B222" s="79">
        <v>2014</v>
      </c>
      <c r="C222" s="70">
        <f>E222+E223+E224+E225+E226+E227+E228+F222+F223+F224+F225+F226+F227+F228</f>
        <v>541.6140000000001</v>
      </c>
      <c r="D222" s="39"/>
      <c r="E222" s="8">
        <v>21.054</v>
      </c>
      <c r="F222" s="8">
        <v>16.47</v>
      </c>
      <c r="G222" s="7"/>
      <c r="H222" s="5" t="s">
        <v>14</v>
      </c>
      <c r="I222" s="73" t="s">
        <v>40</v>
      </c>
    </row>
    <row r="223" spans="1:9" ht="18" customHeight="1">
      <c r="A223" s="83"/>
      <c r="B223" s="80"/>
      <c r="C223" s="71"/>
      <c r="D223" s="43"/>
      <c r="E223" s="8">
        <v>21.054</v>
      </c>
      <c r="F223" s="8">
        <v>16.47</v>
      </c>
      <c r="G223" s="7"/>
      <c r="H223" s="5" t="s">
        <v>15</v>
      </c>
      <c r="I223" s="74"/>
    </row>
    <row r="224" spans="1:9" ht="18" customHeight="1">
      <c r="A224" s="83"/>
      <c r="B224" s="80"/>
      <c r="C224" s="71"/>
      <c r="D224" s="43"/>
      <c r="E224" s="8">
        <v>20.55</v>
      </c>
      <c r="F224" s="8">
        <v>19.084</v>
      </c>
      <c r="G224" s="7"/>
      <c r="H224" s="5" t="s">
        <v>19</v>
      </c>
      <c r="I224" s="74"/>
    </row>
    <row r="225" spans="1:9" ht="18" customHeight="1">
      <c r="A225" s="83"/>
      <c r="B225" s="80"/>
      <c r="C225" s="71"/>
      <c r="D225" s="43"/>
      <c r="E225" s="8">
        <v>16.834</v>
      </c>
      <c r="F225" s="8">
        <v>16.47</v>
      </c>
      <c r="G225" s="7"/>
      <c r="H225" s="5" t="s">
        <v>16</v>
      </c>
      <c r="I225" s="74"/>
    </row>
    <row r="226" spans="1:9" ht="18" customHeight="1">
      <c r="A226" s="83"/>
      <c r="B226" s="80"/>
      <c r="C226" s="71"/>
      <c r="D226" s="43"/>
      <c r="E226" s="8">
        <v>16.834</v>
      </c>
      <c r="F226" s="8">
        <v>16.47</v>
      </c>
      <c r="G226" s="7"/>
      <c r="H226" s="5" t="s">
        <v>17</v>
      </c>
      <c r="I226" s="74"/>
    </row>
    <row r="227" spans="1:9" ht="18" customHeight="1">
      <c r="A227" s="83"/>
      <c r="B227" s="80"/>
      <c r="C227" s="71"/>
      <c r="D227" s="43"/>
      <c r="E227" s="8">
        <v>16.834</v>
      </c>
      <c r="F227" s="8">
        <v>16.47</v>
      </c>
      <c r="G227" s="7"/>
      <c r="H227" s="5" t="s">
        <v>20</v>
      </c>
      <c r="I227" s="74"/>
    </row>
    <row r="228" spans="1:9" ht="18" customHeight="1">
      <c r="A228" s="83"/>
      <c r="B228" s="81"/>
      <c r="C228" s="72"/>
      <c r="D228" s="44"/>
      <c r="E228" s="8">
        <v>162.738</v>
      </c>
      <c r="F228" s="26">
        <v>164.282</v>
      </c>
      <c r="G228" s="7"/>
      <c r="H228" s="5" t="s">
        <v>18</v>
      </c>
      <c r="I228" s="74"/>
    </row>
    <row r="229" spans="1:9" ht="18" customHeight="1">
      <c r="A229" s="83"/>
      <c r="B229" s="79">
        <v>2015</v>
      </c>
      <c r="C229" s="70">
        <f>SUM(F229:F235)</f>
        <v>541.614</v>
      </c>
      <c r="D229" s="39"/>
      <c r="E229" s="53"/>
      <c r="F229" s="8">
        <v>37.524</v>
      </c>
      <c r="G229" s="7"/>
      <c r="H229" s="5" t="s">
        <v>14</v>
      </c>
      <c r="I229" s="74"/>
    </row>
    <row r="230" spans="1:9" ht="18" customHeight="1">
      <c r="A230" s="83"/>
      <c r="B230" s="80"/>
      <c r="C230" s="71"/>
      <c r="D230" s="43"/>
      <c r="E230" s="53"/>
      <c r="F230" s="8">
        <v>37.524</v>
      </c>
      <c r="G230" s="7"/>
      <c r="H230" s="5" t="s">
        <v>15</v>
      </c>
      <c r="I230" s="74"/>
    </row>
    <row r="231" spans="1:9" ht="18" customHeight="1">
      <c r="A231" s="83"/>
      <c r="B231" s="80"/>
      <c r="C231" s="71"/>
      <c r="D231" s="43"/>
      <c r="E231" s="53"/>
      <c r="F231" s="8">
        <v>39.634</v>
      </c>
      <c r="G231" s="7"/>
      <c r="H231" s="5" t="s">
        <v>19</v>
      </c>
      <c r="I231" s="74"/>
    </row>
    <row r="232" spans="1:9" ht="18" customHeight="1">
      <c r="A232" s="83"/>
      <c r="B232" s="80"/>
      <c r="C232" s="71"/>
      <c r="D232" s="43"/>
      <c r="E232" s="53"/>
      <c r="F232" s="8">
        <v>33.304</v>
      </c>
      <c r="G232" s="7"/>
      <c r="H232" s="5" t="s">
        <v>16</v>
      </c>
      <c r="I232" s="74"/>
    </row>
    <row r="233" spans="1:9" ht="18" customHeight="1">
      <c r="A233" s="83"/>
      <c r="B233" s="80"/>
      <c r="C233" s="71"/>
      <c r="D233" s="43"/>
      <c r="E233" s="53"/>
      <c r="F233" s="8">
        <v>33.304</v>
      </c>
      <c r="G233" s="7"/>
      <c r="H233" s="5" t="s">
        <v>17</v>
      </c>
      <c r="I233" s="74"/>
    </row>
    <row r="234" spans="1:9" ht="18" customHeight="1">
      <c r="A234" s="83"/>
      <c r="B234" s="80"/>
      <c r="C234" s="71"/>
      <c r="D234" s="43"/>
      <c r="E234" s="53"/>
      <c r="F234" s="8">
        <v>33.304</v>
      </c>
      <c r="G234" s="7"/>
      <c r="H234" s="5" t="s">
        <v>20</v>
      </c>
      <c r="I234" s="74"/>
    </row>
    <row r="235" spans="1:9" ht="18" customHeight="1">
      <c r="A235" s="83"/>
      <c r="B235" s="81"/>
      <c r="C235" s="72"/>
      <c r="D235" s="44"/>
      <c r="E235" s="53"/>
      <c r="F235" s="8">
        <f>67.02+260</f>
        <v>327.02</v>
      </c>
      <c r="G235" s="7"/>
      <c r="H235" s="5" t="s">
        <v>18</v>
      </c>
      <c r="I235" s="74"/>
    </row>
    <row r="236" spans="1:9" ht="18" customHeight="1">
      <c r="A236" s="83"/>
      <c r="B236" s="87">
        <v>2016</v>
      </c>
      <c r="C236" s="70">
        <f>SUM(F236:F242)</f>
        <v>541.614</v>
      </c>
      <c r="D236" s="39"/>
      <c r="E236" s="53"/>
      <c r="F236" s="8">
        <v>37.524</v>
      </c>
      <c r="G236" s="7"/>
      <c r="H236" s="5" t="s">
        <v>14</v>
      </c>
      <c r="I236" s="74"/>
    </row>
    <row r="237" spans="1:9" ht="18" customHeight="1">
      <c r="A237" s="83"/>
      <c r="B237" s="88"/>
      <c r="C237" s="71"/>
      <c r="D237" s="43"/>
      <c r="E237" s="53"/>
      <c r="F237" s="8">
        <v>37.524</v>
      </c>
      <c r="G237" s="7"/>
      <c r="H237" s="5" t="s">
        <v>15</v>
      </c>
      <c r="I237" s="74"/>
    </row>
    <row r="238" spans="1:9" ht="18" customHeight="1">
      <c r="A238" s="83"/>
      <c r="B238" s="88"/>
      <c r="C238" s="71"/>
      <c r="D238" s="43"/>
      <c r="E238" s="53"/>
      <c r="F238" s="8">
        <v>39.634</v>
      </c>
      <c r="G238" s="7"/>
      <c r="H238" s="5" t="s">
        <v>19</v>
      </c>
      <c r="I238" s="74"/>
    </row>
    <row r="239" spans="1:9" ht="18" customHeight="1">
      <c r="A239" s="83"/>
      <c r="B239" s="88"/>
      <c r="C239" s="71"/>
      <c r="D239" s="43"/>
      <c r="E239" s="53"/>
      <c r="F239" s="8">
        <v>33.304</v>
      </c>
      <c r="G239" s="7"/>
      <c r="H239" s="5" t="s">
        <v>16</v>
      </c>
      <c r="I239" s="74"/>
    </row>
    <row r="240" spans="1:9" ht="18" customHeight="1">
      <c r="A240" s="83"/>
      <c r="B240" s="88"/>
      <c r="C240" s="71"/>
      <c r="D240" s="43"/>
      <c r="E240" s="53"/>
      <c r="F240" s="8">
        <v>33.304</v>
      </c>
      <c r="G240" s="7"/>
      <c r="H240" s="5" t="s">
        <v>17</v>
      </c>
      <c r="I240" s="74"/>
    </row>
    <row r="241" spans="1:9" ht="18" customHeight="1">
      <c r="A241" s="83"/>
      <c r="B241" s="88"/>
      <c r="C241" s="71"/>
      <c r="D241" s="43"/>
      <c r="E241" s="53"/>
      <c r="F241" s="8">
        <v>33.304</v>
      </c>
      <c r="G241" s="7"/>
      <c r="H241" s="5" t="s">
        <v>20</v>
      </c>
      <c r="I241" s="74"/>
    </row>
    <row r="242" spans="1:9" ht="18" customHeight="1">
      <c r="A242" s="84"/>
      <c r="B242" s="89"/>
      <c r="C242" s="72"/>
      <c r="D242" s="44"/>
      <c r="E242" s="53"/>
      <c r="F242" s="8">
        <f>67.02+260</f>
        <v>327.02</v>
      </c>
      <c r="G242" s="7"/>
      <c r="H242" s="5" t="s">
        <v>18</v>
      </c>
      <c r="I242" s="75"/>
    </row>
    <row r="243" spans="1:9" ht="18" customHeight="1">
      <c r="A243" s="82" t="s">
        <v>77</v>
      </c>
      <c r="B243" s="79">
        <v>2014</v>
      </c>
      <c r="C243" s="70">
        <f>F243+F244+F245+F246+F247+F248+E243+E244+E245+E246+E247+E248</f>
        <v>88.32</v>
      </c>
      <c r="D243" s="39"/>
      <c r="E243" s="64"/>
      <c r="F243" s="8">
        <v>12</v>
      </c>
      <c r="G243" s="7"/>
      <c r="H243" s="5" t="s">
        <v>14</v>
      </c>
      <c r="I243" s="95"/>
    </row>
    <row r="244" spans="1:9" ht="18" customHeight="1">
      <c r="A244" s="83"/>
      <c r="B244" s="80"/>
      <c r="C244" s="71"/>
      <c r="D244" s="43"/>
      <c r="E244" s="8">
        <v>19</v>
      </c>
      <c r="F244" s="8">
        <v>0</v>
      </c>
      <c r="G244" s="7"/>
      <c r="H244" s="5" t="s">
        <v>15</v>
      </c>
      <c r="I244" s="96"/>
    </row>
    <row r="245" spans="1:9" ht="18" customHeight="1">
      <c r="A245" s="83"/>
      <c r="B245" s="80"/>
      <c r="C245" s="71"/>
      <c r="D245" s="43"/>
      <c r="E245" s="8">
        <f>21.5-7.68</f>
        <v>13.82</v>
      </c>
      <c r="F245" s="8">
        <v>0</v>
      </c>
      <c r="G245" s="7"/>
      <c r="H245" s="5" t="s">
        <v>21</v>
      </c>
      <c r="I245" s="96"/>
    </row>
    <row r="246" spans="1:9" ht="18" customHeight="1">
      <c r="A246" s="83"/>
      <c r="B246" s="80"/>
      <c r="C246" s="71"/>
      <c r="D246" s="43"/>
      <c r="E246" s="8"/>
      <c r="F246" s="8">
        <v>15</v>
      </c>
      <c r="G246" s="7"/>
      <c r="H246" s="5" t="s">
        <v>16</v>
      </c>
      <c r="I246" s="96"/>
    </row>
    <row r="247" spans="1:9" s="15" customFormat="1" ht="18" customHeight="1">
      <c r="A247" s="83"/>
      <c r="B247" s="80"/>
      <c r="C247" s="71"/>
      <c r="D247" s="43"/>
      <c r="E247" s="8">
        <f>23.5-10</f>
        <v>13.5</v>
      </c>
      <c r="F247" s="8">
        <v>0</v>
      </c>
      <c r="G247" s="7"/>
      <c r="H247" s="5" t="s">
        <v>20</v>
      </c>
      <c r="I247" s="97"/>
    </row>
    <row r="248" spans="1:9" s="15" customFormat="1" ht="18" customHeight="1">
      <c r="A248" s="83"/>
      <c r="B248" s="81"/>
      <c r="C248" s="72"/>
      <c r="D248" s="44"/>
      <c r="E248" s="8">
        <v>15</v>
      </c>
      <c r="F248" s="8">
        <v>0</v>
      </c>
      <c r="G248" s="7"/>
      <c r="H248" s="5" t="s">
        <v>18</v>
      </c>
      <c r="I248" s="18"/>
    </row>
    <row r="249" spans="1:9" s="15" customFormat="1" ht="18" customHeight="1">
      <c r="A249" s="83"/>
      <c r="B249" s="79">
        <v>2015</v>
      </c>
      <c r="C249" s="70">
        <f>SUM(F249:F254)</f>
        <v>106</v>
      </c>
      <c r="D249" s="39"/>
      <c r="E249" s="55"/>
      <c r="F249" s="8">
        <v>12</v>
      </c>
      <c r="G249" s="7"/>
      <c r="H249" s="5" t="s">
        <v>14</v>
      </c>
      <c r="I249" s="18"/>
    </row>
    <row r="250" spans="1:9" s="15" customFormat="1" ht="18" customHeight="1">
      <c r="A250" s="83"/>
      <c r="B250" s="80"/>
      <c r="C250" s="71"/>
      <c r="D250" s="43"/>
      <c r="E250" s="55"/>
      <c r="F250" s="8">
        <v>19</v>
      </c>
      <c r="G250" s="7"/>
      <c r="H250" s="5" t="s">
        <v>15</v>
      </c>
      <c r="I250" s="18"/>
    </row>
    <row r="251" spans="1:9" s="15" customFormat="1" ht="18" customHeight="1">
      <c r="A251" s="83"/>
      <c r="B251" s="80"/>
      <c r="C251" s="71"/>
      <c r="D251" s="43"/>
      <c r="E251" s="55"/>
      <c r="F251" s="8">
        <v>21.5</v>
      </c>
      <c r="G251" s="7"/>
      <c r="H251" s="5" t="s">
        <v>21</v>
      </c>
      <c r="I251" s="18"/>
    </row>
    <row r="252" spans="1:9" s="15" customFormat="1" ht="18" customHeight="1">
      <c r="A252" s="83"/>
      <c r="B252" s="80"/>
      <c r="C252" s="71"/>
      <c r="D252" s="43"/>
      <c r="E252" s="55"/>
      <c r="F252" s="8">
        <v>15</v>
      </c>
      <c r="G252" s="7"/>
      <c r="H252" s="5" t="s">
        <v>16</v>
      </c>
      <c r="I252" s="18"/>
    </row>
    <row r="253" spans="1:9" s="15" customFormat="1" ht="18" customHeight="1">
      <c r="A253" s="83"/>
      <c r="B253" s="80"/>
      <c r="C253" s="71"/>
      <c r="D253" s="43"/>
      <c r="E253" s="55"/>
      <c r="F253" s="8">
        <v>23.5</v>
      </c>
      <c r="G253" s="7"/>
      <c r="H253" s="5" t="s">
        <v>20</v>
      </c>
      <c r="I253" s="18"/>
    </row>
    <row r="254" spans="1:9" s="15" customFormat="1" ht="18" customHeight="1">
      <c r="A254" s="83"/>
      <c r="B254" s="81"/>
      <c r="C254" s="72"/>
      <c r="D254" s="44"/>
      <c r="E254" s="55"/>
      <c r="F254" s="8">
        <v>15</v>
      </c>
      <c r="G254" s="7"/>
      <c r="H254" s="5" t="s">
        <v>18</v>
      </c>
      <c r="I254" s="18"/>
    </row>
    <row r="255" spans="1:9" s="15" customFormat="1" ht="18" customHeight="1">
      <c r="A255" s="83"/>
      <c r="B255" s="87">
        <v>2016</v>
      </c>
      <c r="C255" s="70">
        <f>SUM(F255:F260)</f>
        <v>106</v>
      </c>
      <c r="D255" s="39"/>
      <c r="E255" s="55"/>
      <c r="F255" s="8">
        <v>12</v>
      </c>
      <c r="G255" s="7"/>
      <c r="H255" s="5" t="s">
        <v>14</v>
      </c>
      <c r="I255" s="18"/>
    </row>
    <row r="256" spans="1:9" s="15" customFormat="1" ht="18" customHeight="1">
      <c r="A256" s="83"/>
      <c r="B256" s="88"/>
      <c r="C256" s="71"/>
      <c r="D256" s="43"/>
      <c r="E256" s="55"/>
      <c r="F256" s="8">
        <v>19</v>
      </c>
      <c r="G256" s="7"/>
      <c r="H256" s="5" t="s">
        <v>15</v>
      </c>
      <c r="I256" s="18"/>
    </row>
    <row r="257" spans="1:9" s="15" customFormat="1" ht="18" customHeight="1">
      <c r="A257" s="83"/>
      <c r="B257" s="88"/>
      <c r="C257" s="71"/>
      <c r="D257" s="43"/>
      <c r="E257" s="55"/>
      <c r="F257" s="8">
        <v>21.5</v>
      </c>
      <c r="G257" s="7"/>
      <c r="H257" s="5" t="s">
        <v>21</v>
      </c>
      <c r="I257" s="18"/>
    </row>
    <row r="258" spans="1:9" s="15" customFormat="1" ht="18" customHeight="1">
      <c r="A258" s="83"/>
      <c r="B258" s="88"/>
      <c r="C258" s="71"/>
      <c r="D258" s="43"/>
      <c r="E258" s="55"/>
      <c r="F258" s="8">
        <v>15</v>
      </c>
      <c r="G258" s="7"/>
      <c r="H258" s="5" t="s">
        <v>16</v>
      </c>
      <c r="I258" s="18"/>
    </row>
    <row r="259" spans="1:9" s="15" customFormat="1" ht="18" customHeight="1">
      <c r="A259" s="83"/>
      <c r="B259" s="88"/>
      <c r="C259" s="71"/>
      <c r="D259" s="43"/>
      <c r="E259" s="55"/>
      <c r="F259" s="8">
        <v>23.5</v>
      </c>
      <c r="G259" s="7"/>
      <c r="H259" s="5" t="s">
        <v>20</v>
      </c>
      <c r="I259" s="18"/>
    </row>
    <row r="260" spans="1:9" s="15" customFormat="1" ht="18" customHeight="1">
      <c r="A260" s="84"/>
      <c r="B260" s="89"/>
      <c r="C260" s="72"/>
      <c r="D260" s="44"/>
      <c r="E260" s="55"/>
      <c r="F260" s="8">
        <v>15</v>
      </c>
      <c r="G260" s="7"/>
      <c r="H260" s="5" t="s">
        <v>18</v>
      </c>
      <c r="I260" s="18"/>
    </row>
    <row r="261" spans="1:9" s="15" customFormat="1" ht="18.75" customHeight="1">
      <c r="A261" s="82" t="s">
        <v>78</v>
      </c>
      <c r="B261" s="86">
        <v>2014</v>
      </c>
      <c r="C261" s="85">
        <f>E261+E262+E263+E264+F261+F262+F263+F264</f>
        <v>178.25</v>
      </c>
      <c r="D261" s="70"/>
      <c r="E261" s="8">
        <v>71.75</v>
      </c>
      <c r="F261" s="8">
        <v>18.25</v>
      </c>
      <c r="G261" s="7"/>
      <c r="H261" s="5" t="s">
        <v>14</v>
      </c>
      <c r="I261" s="66"/>
    </row>
    <row r="262" spans="1:9" s="15" customFormat="1" ht="18.75" customHeight="1">
      <c r="A262" s="83"/>
      <c r="B262" s="86"/>
      <c r="C262" s="85"/>
      <c r="D262" s="71"/>
      <c r="E262" s="8">
        <v>18.25</v>
      </c>
      <c r="F262" s="8">
        <v>0</v>
      </c>
      <c r="G262" s="7"/>
      <c r="H262" s="5" t="s">
        <v>15</v>
      </c>
      <c r="I262" s="66"/>
    </row>
    <row r="263" spans="1:9" s="15" customFormat="1" ht="19.5" customHeight="1">
      <c r="A263" s="83"/>
      <c r="B263" s="86"/>
      <c r="C263" s="85"/>
      <c r="D263" s="71"/>
      <c r="E263" s="8">
        <v>20</v>
      </c>
      <c r="F263" s="8">
        <v>0</v>
      </c>
      <c r="G263" s="7"/>
      <c r="H263" s="5" t="s">
        <v>22</v>
      </c>
      <c r="I263" s="66"/>
    </row>
    <row r="264" spans="1:9" s="15" customFormat="1" ht="19.5" customHeight="1">
      <c r="A264" s="83"/>
      <c r="B264" s="86"/>
      <c r="C264" s="85"/>
      <c r="D264" s="72"/>
      <c r="E264" s="8">
        <v>50</v>
      </c>
      <c r="F264" s="8">
        <v>0</v>
      </c>
      <c r="G264" s="7"/>
      <c r="H264" s="5" t="s">
        <v>20</v>
      </c>
      <c r="I264" s="66"/>
    </row>
    <row r="265" spans="1:9" s="15" customFormat="1" ht="51.75" customHeight="1">
      <c r="A265" s="83"/>
      <c r="B265" s="40">
        <v>2015</v>
      </c>
      <c r="C265" s="39">
        <f>SUM(F265:F265)</f>
        <v>90</v>
      </c>
      <c r="D265" s="39"/>
      <c r="E265" s="55"/>
      <c r="F265" s="8">
        <v>90</v>
      </c>
      <c r="G265" s="7"/>
      <c r="H265" s="5" t="s">
        <v>14</v>
      </c>
      <c r="I265" s="66"/>
    </row>
    <row r="266" spans="1:9" s="15" customFormat="1" ht="105.75" customHeight="1">
      <c r="A266" s="84"/>
      <c r="B266" s="12">
        <v>2016</v>
      </c>
      <c r="C266" s="13">
        <f>F266</f>
        <v>90</v>
      </c>
      <c r="D266" s="13"/>
      <c r="E266" s="55"/>
      <c r="F266" s="8">
        <v>90</v>
      </c>
      <c r="G266" s="7"/>
      <c r="H266" s="5" t="s">
        <v>14</v>
      </c>
      <c r="I266" s="66"/>
    </row>
    <row r="267" spans="1:9" ht="15.75">
      <c r="A267" s="17" t="s">
        <v>11</v>
      </c>
      <c r="B267" s="12"/>
      <c r="C267" s="12"/>
      <c r="D267" s="12"/>
      <c r="E267" s="53"/>
      <c r="F267" s="8"/>
      <c r="G267" s="7"/>
      <c r="H267" s="5"/>
      <c r="I267" s="66"/>
    </row>
    <row r="268" spans="1:9" ht="15.75" customHeight="1">
      <c r="A268" s="90" t="s">
        <v>13</v>
      </c>
      <c r="B268" s="91"/>
      <c r="C268" s="91"/>
      <c r="D268" s="91"/>
      <c r="E268" s="91"/>
      <c r="F268" s="91"/>
      <c r="G268" s="91"/>
      <c r="H268" s="91"/>
      <c r="I268" s="92"/>
    </row>
    <row r="269" spans="1:9" ht="15.75">
      <c r="A269" s="27" t="s">
        <v>11</v>
      </c>
      <c r="B269" s="12"/>
      <c r="C269" s="12"/>
      <c r="D269" s="12"/>
      <c r="E269" s="53"/>
      <c r="F269" s="18"/>
      <c r="G269" s="7"/>
      <c r="H269" s="5"/>
      <c r="I269" s="5"/>
    </row>
    <row r="270" spans="1:11" ht="15.75" customHeight="1">
      <c r="A270" s="82" t="s">
        <v>55</v>
      </c>
      <c r="B270" s="86">
        <v>2014</v>
      </c>
      <c r="C270" s="85">
        <f>SUM(F270:F276)</f>
        <v>1883.6699999999996</v>
      </c>
      <c r="D270" s="13"/>
      <c r="E270" s="47"/>
      <c r="F270" s="8">
        <f>259.98-70</f>
        <v>189.98000000000002</v>
      </c>
      <c r="G270" s="20"/>
      <c r="H270" s="5" t="s">
        <v>14</v>
      </c>
      <c r="I270" s="67" t="s">
        <v>29</v>
      </c>
      <c r="K270" s="41"/>
    </row>
    <row r="271" spans="1:11" ht="15.75" customHeight="1">
      <c r="A271" s="83"/>
      <c r="B271" s="86"/>
      <c r="C271" s="85"/>
      <c r="D271" s="13"/>
      <c r="E271" s="47"/>
      <c r="F271" s="8">
        <f>375.06-18.25-8.8</f>
        <v>348.01</v>
      </c>
      <c r="G271" s="20"/>
      <c r="H271" s="5" t="s">
        <v>15</v>
      </c>
      <c r="I271" s="68"/>
      <c r="K271" s="42"/>
    </row>
    <row r="272" spans="1:11" ht="15.75" customHeight="1">
      <c r="A272" s="83"/>
      <c r="B272" s="86"/>
      <c r="C272" s="85"/>
      <c r="D272" s="13"/>
      <c r="E272" s="47"/>
      <c r="F272" s="8">
        <f>167.48+7.68</f>
        <v>175.16</v>
      </c>
      <c r="G272" s="20"/>
      <c r="H272" s="5" t="s">
        <v>24</v>
      </c>
      <c r="I272" s="68"/>
      <c r="K272" s="42"/>
    </row>
    <row r="273" spans="1:11" ht="15.75" customHeight="1">
      <c r="A273" s="83"/>
      <c r="B273" s="86"/>
      <c r="C273" s="85"/>
      <c r="D273" s="13"/>
      <c r="E273" s="47"/>
      <c r="F273" s="8">
        <v>261.2</v>
      </c>
      <c r="G273" s="20"/>
      <c r="H273" s="5" t="s">
        <v>25</v>
      </c>
      <c r="I273" s="68"/>
      <c r="K273" s="42"/>
    </row>
    <row r="274" spans="1:11" ht="15.75" customHeight="1">
      <c r="A274" s="83"/>
      <c r="B274" s="86"/>
      <c r="C274" s="85"/>
      <c r="D274" s="13"/>
      <c r="E274" s="47"/>
      <c r="F274" s="8">
        <f>565.6-11-22</f>
        <v>532.6</v>
      </c>
      <c r="G274" s="20"/>
      <c r="H274" s="5" t="s">
        <v>26</v>
      </c>
      <c r="I274" s="68"/>
      <c r="K274" s="42"/>
    </row>
    <row r="275" spans="1:11" ht="15.75" customHeight="1">
      <c r="A275" s="83"/>
      <c r="B275" s="86"/>
      <c r="C275" s="85"/>
      <c r="D275" s="13"/>
      <c r="E275" s="47"/>
      <c r="F275" s="8">
        <f>206.6+10</f>
        <v>216.6</v>
      </c>
      <c r="G275" s="20"/>
      <c r="H275" s="5" t="s">
        <v>27</v>
      </c>
      <c r="I275" s="68"/>
      <c r="K275" s="42"/>
    </row>
    <row r="276" spans="1:11" ht="15.75" customHeight="1">
      <c r="A276" s="83"/>
      <c r="B276" s="86"/>
      <c r="C276" s="85"/>
      <c r="D276" s="13"/>
      <c r="E276" s="47"/>
      <c r="F276" s="8">
        <f>290.12-130</f>
        <v>160.12</v>
      </c>
      <c r="G276" s="20"/>
      <c r="H276" s="5" t="s">
        <v>28</v>
      </c>
      <c r="I276" s="68"/>
      <c r="K276" s="76"/>
    </row>
    <row r="277" spans="1:11" ht="15.75" customHeight="1">
      <c r="A277" s="83"/>
      <c r="B277" s="86">
        <v>2015</v>
      </c>
      <c r="C277" s="85">
        <f>F277+F278+F279+F280+F281+F282+F283</f>
        <v>2126.04</v>
      </c>
      <c r="D277" s="13"/>
      <c r="E277" s="47"/>
      <c r="F277" s="8">
        <f>259.98</f>
        <v>259.98</v>
      </c>
      <c r="G277" s="20"/>
      <c r="H277" s="5" t="s">
        <v>15</v>
      </c>
      <c r="I277" s="68"/>
      <c r="K277" s="76"/>
    </row>
    <row r="278" spans="1:11" ht="15.75" customHeight="1">
      <c r="A278" s="83"/>
      <c r="B278" s="86"/>
      <c r="C278" s="85"/>
      <c r="D278" s="13"/>
      <c r="E278" s="47"/>
      <c r="F278" s="8">
        <f>375.06</f>
        <v>375.06</v>
      </c>
      <c r="G278" s="20"/>
      <c r="H278" s="5" t="s">
        <v>24</v>
      </c>
      <c r="I278" s="68"/>
      <c r="K278" s="76"/>
    </row>
    <row r="279" spans="1:11" ht="15.75" customHeight="1">
      <c r="A279" s="83"/>
      <c r="B279" s="86"/>
      <c r="C279" s="85"/>
      <c r="D279" s="13"/>
      <c r="E279" s="47"/>
      <c r="F279" s="8">
        <v>167.48</v>
      </c>
      <c r="G279" s="20"/>
      <c r="H279" s="5" t="s">
        <v>25</v>
      </c>
      <c r="I279" s="68"/>
      <c r="K279" s="76"/>
    </row>
    <row r="280" spans="1:11" ht="15.75" customHeight="1">
      <c r="A280" s="83"/>
      <c r="B280" s="86"/>
      <c r="C280" s="85"/>
      <c r="D280" s="13"/>
      <c r="E280" s="47"/>
      <c r="F280" s="8">
        <v>261.2</v>
      </c>
      <c r="G280" s="20"/>
      <c r="H280" s="5" t="s">
        <v>26</v>
      </c>
      <c r="I280" s="68"/>
      <c r="K280" s="76"/>
    </row>
    <row r="281" spans="1:11" ht="15.75" customHeight="1">
      <c r="A281" s="83"/>
      <c r="B281" s="86"/>
      <c r="C281" s="85"/>
      <c r="D281" s="13"/>
      <c r="E281" s="47"/>
      <c r="F281" s="8">
        <f>565.6</f>
        <v>565.6</v>
      </c>
      <c r="G281" s="20"/>
      <c r="H281" s="5" t="s">
        <v>27</v>
      </c>
      <c r="I281" s="68"/>
      <c r="K281" s="76"/>
    </row>
    <row r="282" spans="1:11" ht="15.75" customHeight="1">
      <c r="A282" s="83"/>
      <c r="B282" s="86"/>
      <c r="C282" s="85"/>
      <c r="D282" s="13"/>
      <c r="E282" s="47"/>
      <c r="F282" s="8">
        <v>206.6</v>
      </c>
      <c r="G282" s="20"/>
      <c r="H282" s="5" t="s">
        <v>28</v>
      </c>
      <c r="I282" s="68"/>
      <c r="K282" s="76"/>
    </row>
    <row r="283" spans="1:11" ht="15.75" customHeight="1">
      <c r="A283" s="83"/>
      <c r="B283" s="86"/>
      <c r="C283" s="85"/>
      <c r="D283" s="13"/>
      <c r="E283" s="47"/>
      <c r="F283" s="8">
        <v>290.12</v>
      </c>
      <c r="G283" s="20"/>
      <c r="H283" s="5" t="s">
        <v>14</v>
      </c>
      <c r="I283" s="68"/>
      <c r="K283" s="76"/>
    </row>
    <row r="284" spans="1:11" ht="15.75" customHeight="1">
      <c r="A284" s="83"/>
      <c r="B284" s="87">
        <v>2016</v>
      </c>
      <c r="C284" s="70">
        <f>F284+F285+F286+F287+F288+F289+F290</f>
        <v>2126.04</v>
      </c>
      <c r="D284" s="39"/>
      <c r="E284" s="47"/>
      <c r="F284" s="8">
        <f>259.98</f>
        <v>259.98</v>
      </c>
      <c r="G284" s="20"/>
      <c r="H284" s="5" t="s">
        <v>15</v>
      </c>
      <c r="I284" s="68"/>
      <c r="K284" s="76"/>
    </row>
    <row r="285" spans="1:11" ht="15.75" customHeight="1">
      <c r="A285" s="83"/>
      <c r="B285" s="88"/>
      <c r="C285" s="71"/>
      <c r="D285" s="43"/>
      <c r="E285" s="47"/>
      <c r="F285" s="8">
        <f>375.06</f>
        <v>375.06</v>
      </c>
      <c r="G285" s="20"/>
      <c r="H285" s="5" t="s">
        <v>24</v>
      </c>
      <c r="I285" s="68"/>
      <c r="K285" s="76"/>
    </row>
    <row r="286" spans="1:11" ht="15.75" customHeight="1">
      <c r="A286" s="83"/>
      <c r="B286" s="88"/>
      <c r="C286" s="71"/>
      <c r="D286" s="43"/>
      <c r="E286" s="47"/>
      <c r="F286" s="8">
        <v>167.48</v>
      </c>
      <c r="G286" s="20"/>
      <c r="H286" s="5" t="s">
        <v>25</v>
      </c>
      <c r="I286" s="68"/>
      <c r="K286" s="76"/>
    </row>
    <row r="287" spans="1:11" ht="15.75" customHeight="1">
      <c r="A287" s="83"/>
      <c r="B287" s="88"/>
      <c r="C287" s="71"/>
      <c r="D287" s="43"/>
      <c r="E287" s="47"/>
      <c r="F287" s="8">
        <v>261.2</v>
      </c>
      <c r="G287" s="20"/>
      <c r="H287" s="5" t="s">
        <v>26</v>
      </c>
      <c r="I287" s="68"/>
      <c r="K287" s="76"/>
    </row>
    <row r="288" spans="1:11" ht="15.75" customHeight="1">
      <c r="A288" s="83"/>
      <c r="B288" s="88"/>
      <c r="C288" s="71"/>
      <c r="D288" s="43"/>
      <c r="E288" s="47"/>
      <c r="F288" s="8">
        <f>565.6</f>
        <v>565.6</v>
      </c>
      <c r="G288" s="20"/>
      <c r="H288" s="5" t="s">
        <v>27</v>
      </c>
      <c r="I288" s="68"/>
      <c r="K288" s="76"/>
    </row>
    <row r="289" spans="1:11" ht="15.75" customHeight="1">
      <c r="A289" s="83"/>
      <c r="B289" s="88"/>
      <c r="C289" s="71"/>
      <c r="D289" s="43"/>
      <c r="E289" s="47"/>
      <c r="F289" s="8">
        <v>206.6</v>
      </c>
      <c r="G289" s="20"/>
      <c r="H289" s="5" t="s">
        <v>28</v>
      </c>
      <c r="I289" s="69"/>
      <c r="K289" s="76"/>
    </row>
    <row r="290" spans="1:11" ht="15.75" customHeight="1">
      <c r="A290" s="84"/>
      <c r="B290" s="89"/>
      <c r="C290" s="72"/>
      <c r="D290" s="44"/>
      <c r="E290" s="47"/>
      <c r="F290" s="8">
        <v>290.12</v>
      </c>
      <c r="G290" s="20"/>
      <c r="H290" s="5" t="s">
        <v>14</v>
      </c>
      <c r="I290" s="77"/>
      <c r="K290" s="76"/>
    </row>
    <row r="291" spans="1:11" ht="15.75" customHeight="1">
      <c r="A291" s="82" t="s">
        <v>79</v>
      </c>
      <c r="B291" s="79">
        <v>2014</v>
      </c>
      <c r="C291" s="70">
        <f>SUM(F291:F297)+E291+E292+E293+E294+E295+E296+E297</f>
        <v>198.202</v>
      </c>
      <c r="D291" s="39"/>
      <c r="E291" s="8">
        <v>33.202</v>
      </c>
      <c r="F291" s="8">
        <v>0</v>
      </c>
      <c r="G291" s="20"/>
      <c r="H291" s="5" t="s">
        <v>14</v>
      </c>
      <c r="I291" s="78"/>
      <c r="K291" s="76"/>
    </row>
    <row r="292" spans="1:11" ht="15.75" customHeight="1">
      <c r="A292" s="83"/>
      <c r="B292" s="80"/>
      <c r="C292" s="71"/>
      <c r="D292" s="43"/>
      <c r="E292" s="8">
        <v>35</v>
      </c>
      <c r="F292" s="8">
        <v>0</v>
      </c>
      <c r="G292" s="20"/>
      <c r="H292" s="5" t="s">
        <v>15</v>
      </c>
      <c r="I292" s="78"/>
      <c r="K292" s="76"/>
    </row>
    <row r="293" spans="1:11" ht="15.75" customHeight="1">
      <c r="A293" s="83"/>
      <c r="B293" s="80"/>
      <c r="C293" s="71"/>
      <c r="D293" s="43"/>
      <c r="E293" s="8"/>
      <c r="F293" s="8">
        <v>30</v>
      </c>
      <c r="G293" s="20"/>
      <c r="H293" s="5" t="s">
        <v>24</v>
      </c>
      <c r="I293" s="78"/>
      <c r="K293" s="76"/>
    </row>
    <row r="294" spans="1:11" ht="15.75" customHeight="1">
      <c r="A294" s="83"/>
      <c r="B294" s="80"/>
      <c r="C294" s="71"/>
      <c r="D294" s="43"/>
      <c r="E294" s="8"/>
      <c r="F294" s="8">
        <v>30</v>
      </c>
      <c r="G294" s="20"/>
      <c r="H294" s="5" t="s">
        <v>25</v>
      </c>
      <c r="I294" s="78"/>
      <c r="K294" s="76"/>
    </row>
    <row r="295" spans="1:11" ht="15.75" customHeight="1">
      <c r="A295" s="83"/>
      <c r="B295" s="80"/>
      <c r="C295" s="71"/>
      <c r="D295" s="43"/>
      <c r="E295" s="8"/>
      <c r="F295" s="8">
        <v>30</v>
      </c>
      <c r="G295" s="20"/>
      <c r="H295" s="5" t="s">
        <v>26</v>
      </c>
      <c r="I295" s="78"/>
      <c r="K295" s="76"/>
    </row>
    <row r="296" spans="1:11" ht="15.75" customHeight="1">
      <c r="A296" s="83"/>
      <c r="B296" s="80"/>
      <c r="C296" s="71"/>
      <c r="D296" s="43"/>
      <c r="E296" s="8">
        <v>20</v>
      </c>
      <c r="F296" s="8">
        <v>0</v>
      </c>
      <c r="G296" s="20"/>
      <c r="H296" s="5" t="s">
        <v>27</v>
      </c>
      <c r="I296" s="78"/>
      <c r="K296" s="76"/>
    </row>
    <row r="297" spans="1:9" ht="15.75" customHeight="1">
      <c r="A297" s="83"/>
      <c r="B297" s="81"/>
      <c r="C297" s="72"/>
      <c r="D297" s="44"/>
      <c r="E297" s="47"/>
      <c r="F297" s="8">
        <v>20</v>
      </c>
      <c r="G297" s="20"/>
      <c r="H297" s="5" t="s">
        <v>28</v>
      </c>
      <c r="I297" s="78"/>
    </row>
    <row r="298" spans="1:9" ht="15.75" customHeight="1">
      <c r="A298" s="83"/>
      <c r="B298" s="79">
        <v>2015</v>
      </c>
      <c r="C298" s="70">
        <f>SUM(F298:F304)</f>
        <v>256.416</v>
      </c>
      <c r="D298" s="39"/>
      <c r="E298" s="47"/>
      <c r="F298" s="8">
        <v>33.202</v>
      </c>
      <c r="G298" s="20"/>
      <c r="H298" s="5" t="s">
        <v>14</v>
      </c>
      <c r="I298" s="78"/>
    </row>
    <row r="299" spans="1:9" ht="15.75" customHeight="1">
      <c r="A299" s="83"/>
      <c r="B299" s="80"/>
      <c r="C299" s="71"/>
      <c r="D299" s="43"/>
      <c r="E299" s="47"/>
      <c r="F299" s="8">
        <v>35</v>
      </c>
      <c r="G299" s="20"/>
      <c r="H299" s="5" t="s">
        <v>15</v>
      </c>
      <c r="I299" s="78"/>
    </row>
    <row r="300" spans="1:9" ht="15.75" customHeight="1">
      <c r="A300" s="83"/>
      <c r="B300" s="80"/>
      <c r="C300" s="71"/>
      <c r="D300" s="43"/>
      <c r="E300" s="47"/>
      <c r="F300" s="8">
        <v>30</v>
      </c>
      <c r="G300" s="20"/>
      <c r="H300" s="5" t="s">
        <v>24</v>
      </c>
      <c r="I300" s="78"/>
    </row>
    <row r="301" spans="1:9" ht="15.75" customHeight="1">
      <c r="A301" s="83"/>
      <c r="B301" s="80"/>
      <c r="C301" s="71"/>
      <c r="D301" s="43"/>
      <c r="E301" s="47"/>
      <c r="F301" s="8">
        <v>30</v>
      </c>
      <c r="G301" s="20"/>
      <c r="H301" s="5" t="s">
        <v>25</v>
      </c>
      <c r="I301" s="78"/>
    </row>
    <row r="302" spans="1:9" ht="15.75" customHeight="1">
      <c r="A302" s="83"/>
      <c r="B302" s="80"/>
      <c r="C302" s="71"/>
      <c r="D302" s="43"/>
      <c r="E302" s="47"/>
      <c r="F302" s="8">
        <f>30+58.214</f>
        <v>88.214</v>
      </c>
      <c r="G302" s="20"/>
      <c r="H302" s="5" t="s">
        <v>26</v>
      </c>
      <c r="I302" s="78"/>
    </row>
    <row r="303" spans="1:9" ht="15.75" customHeight="1">
      <c r="A303" s="83"/>
      <c r="B303" s="80"/>
      <c r="C303" s="71"/>
      <c r="D303" s="43"/>
      <c r="E303" s="47"/>
      <c r="F303" s="8">
        <v>20</v>
      </c>
      <c r="G303" s="20"/>
      <c r="H303" s="5" t="s">
        <v>27</v>
      </c>
      <c r="I303" s="78"/>
    </row>
    <row r="304" spans="1:9" ht="15.75" customHeight="1">
      <c r="A304" s="83"/>
      <c r="B304" s="81"/>
      <c r="C304" s="72"/>
      <c r="D304" s="44"/>
      <c r="E304" s="47"/>
      <c r="F304" s="8">
        <v>20</v>
      </c>
      <c r="G304" s="20"/>
      <c r="H304" s="5" t="s">
        <v>28</v>
      </c>
      <c r="I304" s="78"/>
    </row>
    <row r="305" spans="1:9" ht="15.75" customHeight="1">
      <c r="A305" s="83"/>
      <c r="B305" s="87">
        <v>2016</v>
      </c>
      <c r="C305" s="70">
        <f>SUM(F305:F311)</f>
        <v>268.416</v>
      </c>
      <c r="D305" s="39"/>
      <c r="E305" s="47"/>
      <c r="F305" s="8">
        <v>33.202</v>
      </c>
      <c r="G305" s="20"/>
      <c r="H305" s="5" t="s">
        <v>14</v>
      </c>
      <c r="I305" s="78"/>
    </row>
    <row r="306" spans="1:9" ht="15.75" customHeight="1">
      <c r="A306" s="83"/>
      <c r="B306" s="88"/>
      <c r="C306" s="71"/>
      <c r="D306" s="43"/>
      <c r="E306" s="47"/>
      <c r="F306" s="8">
        <v>35</v>
      </c>
      <c r="G306" s="20"/>
      <c r="H306" s="5" t="s">
        <v>15</v>
      </c>
      <c r="I306" s="78"/>
    </row>
    <row r="307" spans="1:9" ht="15.75" customHeight="1">
      <c r="A307" s="83"/>
      <c r="B307" s="88"/>
      <c r="C307" s="71"/>
      <c r="D307" s="43"/>
      <c r="E307" s="47"/>
      <c r="F307" s="8">
        <v>30</v>
      </c>
      <c r="G307" s="20"/>
      <c r="H307" s="5" t="s">
        <v>24</v>
      </c>
      <c r="I307" s="78"/>
    </row>
    <row r="308" spans="1:9" ht="15.75" customHeight="1">
      <c r="A308" s="83"/>
      <c r="B308" s="88"/>
      <c r="C308" s="71"/>
      <c r="D308" s="43"/>
      <c r="E308" s="47"/>
      <c r="F308" s="8">
        <v>30</v>
      </c>
      <c r="G308" s="20"/>
      <c r="H308" s="5" t="s">
        <v>25</v>
      </c>
      <c r="I308" s="78"/>
    </row>
    <row r="309" spans="1:9" ht="15.75" customHeight="1">
      <c r="A309" s="83"/>
      <c r="B309" s="88"/>
      <c r="C309" s="71"/>
      <c r="D309" s="43"/>
      <c r="E309" s="47"/>
      <c r="F309" s="8">
        <f>30+70.214</f>
        <v>100.214</v>
      </c>
      <c r="G309" s="20"/>
      <c r="H309" s="5" t="s">
        <v>26</v>
      </c>
      <c r="I309" s="78"/>
    </row>
    <row r="310" spans="1:9" ht="15.75" customHeight="1">
      <c r="A310" s="83"/>
      <c r="B310" s="88"/>
      <c r="C310" s="71"/>
      <c r="D310" s="43"/>
      <c r="E310" s="47"/>
      <c r="F310" s="8">
        <v>20</v>
      </c>
      <c r="G310" s="20"/>
      <c r="H310" s="5" t="s">
        <v>27</v>
      </c>
      <c r="I310" s="78"/>
    </row>
    <row r="311" spans="1:9" ht="15.75" customHeight="1">
      <c r="A311" s="84"/>
      <c r="B311" s="89"/>
      <c r="C311" s="72"/>
      <c r="D311" s="44"/>
      <c r="E311" s="47"/>
      <c r="F311" s="8">
        <v>20</v>
      </c>
      <c r="G311" s="20"/>
      <c r="H311" s="5" t="s">
        <v>28</v>
      </c>
      <c r="I311" s="46"/>
    </row>
    <row r="312" spans="1:9" ht="15.75" customHeight="1">
      <c r="A312" s="82" t="s">
        <v>56</v>
      </c>
      <c r="B312" s="79">
        <v>2014</v>
      </c>
      <c r="C312" s="70">
        <f>F312+F313+F314+F315+F316+F317</f>
        <v>8.04</v>
      </c>
      <c r="D312" s="39"/>
      <c r="E312" s="47"/>
      <c r="F312" s="8">
        <v>1.15</v>
      </c>
      <c r="G312" s="20"/>
      <c r="H312" s="5" t="s">
        <v>14</v>
      </c>
      <c r="I312" s="77"/>
    </row>
    <row r="313" spans="1:9" ht="15.75" customHeight="1">
      <c r="A313" s="83"/>
      <c r="B313" s="80"/>
      <c r="C313" s="71"/>
      <c r="D313" s="43"/>
      <c r="E313" s="47"/>
      <c r="F313" s="8">
        <v>0.575</v>
      </c>
      <c r="G313" s="20"/>
      <c r="H313" s="5" t="s">
        <v>24</v>
      </c>
      <c r="I313" s="78"/>
    </row>
    <row r="314" spans="1:9" ht="15.75" customHeight="1">
      <c r="A314" s="83"/>
      <c r="B314" s="80"/>
      <c r="C314" s="71"/>
      <c r="D314" s="43"/>
      <c r="E314" s="47"/>
      <c r="F314" s="8">
        <v>1.15</v>
      </c>
      <c r="G314" s="20"/>
      <c r="H314" s="5" t="s">
        <v>25</v>
      </c>
      <c r="I314" s="78"/>
    </row>
    <row r="315" spans="1:9" ht="15.75" customHeight="1">
      <c r="A315" s="83"/>
      <c r="B315" s="80"/>
      <c r="C315" s="71"/>
      <c r="D315" s="43"/>
      <c r="E315" s="47"/>
      <c r="F315" s="8">
        <v>2.295</v>
      </c>
      <c r="G315" s="20"/>
      <c r="H315" s="5" t="s">
        <v>26</v>
      </c>
      <c r="I315" s="78"/>
    </row>
    <row r="316" spans="1:9" ht="15.75" customHeight="1">
      <c r="A316" s="83"/>
      <c r="B316" s="80"/>
      <c r="C316" s="71"/>
      <c r="D316" s="43"/>
      <c r="E316" s="47"/>
      <c r="F316" s="8">
        <v>0.575</v>
      </c>
      <c r="G316" s="20"/>
      <c r="H316" s="5" t="s">
        <v>27</v>
      </c>
      <c r="I316" s="78"/>
    </row>
    <row r="317" spans="1:9" ht="15.75" customHeight="1">
      <c r="A317" s="83"/>
      <c r="B317" s="81"/>
      <c r="C317" s="72"/>
      <c r="D317" s="44"/>
      <c r="E317" s="47"/>
      <c r="F317" s="8">
        <v>2.295</v>
      </c>
      <c r="G317" s="20"/>
      <c r="H317" s="5" t="s">
        <v>28</v>
      </c>
      <c r="I317" s="78"/>
    </row>
    <row r="318" spans="1:9" ht="15.75" customHeight="1">
      <c r="A318" s="83"/>
      <c r="B318" s="79">
        <v>2015</v>
      </c>
      <c r="C318" s="70">
        <f>F318+F319+F320+F321+F322+F323</f>
        <v>8.04</v>
      </c>
      <c r="D318" s="39"/>
      <c r="E318" s="47"/>
      <c r="F318" s="8">
        <v>1.15</v>
      </c>
      <c r="G318" s="20"/>
      <c r="H318" s="5" t="s">
        <v>14</v>
      </c>
      <c r="I318" s="78"/>
    </row>
    <row r="319" spans="1:9" ht="15.75" customHeight="1">
      <c r="A319" s="83"/>
      <c r="B319" s="80"/>
      <c r="C319" s="71"/>
      <c r="D319" s="43"/>
      <c r="E319" s="47"/>
      <c r="F319" s="8">
        <v>0.575</v>
      </c>
      <c r="G319" s="20"/>
      <c r="H319" s="5" t="s">
        <v>24</v>
      </c>
      <c r="I319" s="78"/>
    </row>
    <row r="320" spans="1:9" ht="15.75" customHeight="1">
      <c r="A320" s="83"/>
      <c r="B320" s="80"/>
      <c r="C320" s="71"/>
      <c r="D320" s="43"/>
      <c r="E320" s="47"/>
      <c r="F320" s="8">
        <v>1.15</v>
      </c>
      <c r="G320" s="20"/>
      <c r="H320" s="5" t="s">
        <v>25</v>
      </c>
      <c r="I320" s="78"/>
    </row>
    <row r="321" spans="1:9" ht="15.75" customHeight="1">
      <c r="A321" s="83"/>
      <c r="B321" s="80"/>
      <c r="C321" s="71"/>
      <c r="D321" s="43"/>
      <c r="E321" s="47"/>
      <c r="F321" s="8">
        <v>2.295</v>
      </c>
      <c r="G321" s="20"/>
      <c r="H321" s="5" t="s">
        <v>26</v>
      </c>
      <c r="I321" s="78"/>
    </row>
    <row r="322" spans="1:9" ht="15.75" customHeight="1">
      <c r="A322" s="83"/>
      <c r="B322" s="80"/>
      <c r="C322" s="71"/>
      <c r="D322" s="43"/>
      <c r="E322" s="47"/>
      <c r="F322" s="8">
        <v>0.575</v>
      </c>
      <c r="G322" s="20"/>
      <c r="H322" s="5" t="s">
        <v>27</v>
      </c>
      <c r="I322" s="78"/>
    </row>
    <row r="323" spans="1:9" ht="15.75" customHeight="1">
      <c r="A323" s="83"/>
      <c r="B323" s="81"/>
      <c r="C323" s="72"/>
      <c r="D323" s="44"/>
      <c r="E323" s="47"/>
      <c r="F323" s="8">
        <v>2.295</v>
      </c>
      <c r="G323" s="20"/>
      <c r="H323" s="5" t="s">
        <v>28</v>
      </c>
      <c r="I323" s="78"/>
    </row>
    <row r="324" spans="1:9" ht="15.75" customHeight="1">
      <c r="A324" s="83"/>
      <c r="B324" s="79">
        <v>2016</v>
      </c>
      <c r="C324" s="70">
        <f>F324+F325+F326+F327+F328+F329</f>
        <v>8.04</v>
      </c>
      <c r="D324" s="39"/>
      <c r="E324" s="47"/>
      <c r="F324" s="8">
        <v>1.15</v>
      </c>
      <c r="G324" s="20"/>
      <c r="H324" s="5" t="s">
        <v>14</v>
      </c>
      <c r="I324" s="78"/>
    </row>
    <row r="325" spans="1:9" ht="15.75" customHeight="1">
      <c r="A325" s="83"/>
      <c r="B325" s="80"/>
      <c r="C325" s="71"/>
      <c r="D325" s="43"/>
      <c r="E325" s="47"/>
      <c r="F325" s="8">
        <v>0.575</v>
      </c>
      <c r="G325" s="20"/>
      <c r="H325" s="5" t="s">
        <v>24</v>
      </c>
      <c r="I325" s="78"/>
    </row>
    <row r="326" spans="1:9" ht="15.75" customHeight="1">
      <c r="A326" s="83"/>
      <c r="B326" s="80"/>
      <c r="C326" s="71"/>
      <c r="D326" s="43"/>
      <c r="E326" s="47"/>
      <c r="F326" s="8">
        <v>1.15</v>
      </c>
      <c r="G326" s="20"/>
      <c r="H326" s="5" t="s">
        <v>25</v>
      </c>
      <c r="I326" s="78"/>
    </row>
    <row r="327" spans="1:9" ht="15.75" customHeight="1">
      <c r="A327" s="83"/>
      <c r="B327" s="80"/>
      <c r="C327" s="71"/>
      <c r="D327" s="43"/>
      <c r="E327" s="47"/>
      <c r="F327" s="8">
        <v>2.295</v>
      </c>
      <c r="G327" s="20"/>
      <c r="H327" s="5" t="s">
        <v>26</v>
      </c>
      <c r="I327" s="78"/>
    </row>
    <row r="328" spans="1:9" ht="15.75" customHeight="1">
      <c r="A328" s="83"/>
      <c r="B328" s="80"/>
      <c r="C328" s="71"/>
      <c r="D328" s="43"/>
      <c r="E328" s="47"/>
      <c r="F328" s="8">
        <v>0.575</v>
      </c>
      <c r="G328" s="20"/>
      <c r="H328" s="5" t="s">
        <v>27</v>
      </c>
      <c r="I328" s="78"/>
    </row>
    <row r="329" spans="1:9" ht="15.75" customHeight="1">
      <c r="A329" s="84"/>
      <c r="B329" s="81"/>
      <c r="C329" s="72"/>
      <c r="D329" s="44"/>
      <c r="E329" s="47"/>
      <c r="F329" s="8">
        <v>2.295</v>
      </c>
      <c r="G329" s="20"/>
      <c r="H329" s="5" t="s">
        <v>28</v>
      </c>
      <c r="I329" s="78"/>
    </row>
    <row r="330" spans="1:9" ht="34.5" customHeight="1">
      <c r="A330" s="29" t="s">
        <v>53</v>
      </c>
      <c r="B330" s="30"/>
      <c r="C330" s="13">
        <f>C331+C332+C333</f>
        <v>13485.129999999997</v>
      </c>
      <c r="D330" s="13"/>
      <c r="E330" s="47"/>
      <c r="F330" s="13">
        <f>F331+F332+F333</f>
        <v>11873.809999999998</v>
      </c>
      <c r="G330" s="20"/>
      <c r="H330" s="5"/>
      <c r="I330" s="78"/>
    </row>
    <row r="331" spans="1:9" ht="27" customHeight="1">
      <c r="A331" s="21" t="s">
        <v>43</v>
      </c>
      <c r="B331" s="31"/>
      <c r="C331" s="28">
        <f>E331+F331</f>
        <v>4838.71</v>
      </c>
      <c r="D331" s="28"/>
      <c r="E331" s="60">
        <f>E12+E13+E14+E15+E16+E17+E54+E55+E56+E57+E58+E59+E60+E98+E99+E114+E115+E116+E117+E118+E150+E151+E152+E153+E154+E155+E156+E177+E178+E179+E180+E181+E182+E183+E199+E220+E222+E223+E224+E225+E226+E227+E228+E244+E245+E247+E248+E261+E262+E263+E264+E291+E292+E296</f>
        <v>1611.3200000000004</v>
      </c>
      <c r="F331" s="28">
        <f>F12+F13+F14+F15+F16+F17+F18+F33+F34+F35+F36+F37+F38+F39+F54+F55+F56+F57+F58+F59+F60+F75+F76+F77+F78+F79+F80+F81+F96+F97+F98+F99+F100+F101+F114+F115+F116+F117+F118+F129+F130+F131+F132+F133+F134+F135+F150+F151+F152+F153+F154+F155+F156+F177+F178+F179+F180+F181+F182+F183+F198+F199+F200+F201+F202+F203+F204+F219+F222+F223+F224+F225+F226+F227+F228+F243+F244+F245+F246+F247+F248+F261+F262+F263+F264+F270+F271+F272+F273+F274+F275+F276+F291+F292+F293+F294+F295+F296+F297+F312+F313+F314+F315+F316+F317</f>
        <v>3227.39</v>
      </c>
      <c r="G331" s="19"/>
      <c r="H331" s="19"/>
      <c r="I331" s="78"/>
    </row>
    <row r="332" spans="1:9" ht="27.75" customHeight="1">
      <c r="A332" s="21" t="s">
        <v>44</v>
      </c>
      <c r="B332" s="31"/>
      <c r="C332" s="28">
        <f>F332</f>
        <v>4324.709999999998</v>
      </c>
      <c r="D332" s="28"/>
      <c r="E332" s="56"/>
      <c r="F332" s="28">
        <f>F19+F20+F21+F22+F23+F24+F25+F40+F41+F42+F43+F44+F45+F46+F61+F62+F63+F64+F65+F66+F67+F82+F83+F84+F85+F86+F87+F88+F102+F103+F104+F105+F106+F107+F119+F120+F121+F122+F123+F136+F137+F138+F139+F140+F141+F142+F157+F158+F159+F160+F161+F162+F163+F171+F184+F185+F186+F187+F188+F189+F190+F205+F206+F207+F208+F209+F210+F211+F229+F230+F231+F232+F233+F234+F235+F249+F250+F251+F252+F253+F254+F265+F277+F278+F279+F280+F281+F282+F283+F298+F299+F300+F301+F302+F303+F304+F318+F319+F320+F321+F322+F323</f>
        <v>4324.709999999998</v>
      </c>
      <c r="G332" s="19"/>
      <c r="H332" s="19"/>
      <c r="I332" s="78"/>
    </row>
    <row r="333" spans="1:9" ht="31.5" customHeight="1">
      <c r="A333" s="21" t="s">
        <v>54</v>
      </c>
      <c r="B333" s="31"/>
      <c r="C333" s="28">
        <f>F333</f>
        <v>4321.709999999998</v>
      </c>
      <c r="D333" s="28"/>
      <c r="E333" s="56"/>
      <c r="F333" s="28">
        <f>F26+F27+F28+F29+F30+F31+F32+F47+F48+F49+F50+F51+F52+F53+F68+F69+F70+F71+F72+F73+F74+F89+F90+F91+F92+F93+F94+F95+F108+F109+F110+F111+F112+F113+F124+F125+F126+F127+F128+F143+F144+F145+F146+F147+F148+F149+F164+F165+F166+F167+F168+F169+F170+F191+F192+F193+F194+F195+F196+F197+F212+F213+F214+F215+F216+F217+F218+F236+F237+F238+F239+F240+F241+F242+F255+F256+F257+F258+F259+F260+F266+F284+F285+F286+F287+F288+F289+F290+F305+F306+F307+F308+F309+F310+F311+F324+F325+F326+F327+F328+F329</f>
        <v>4321.709999999998</v>
      </c>
      <c r="G333" s="19"/>
      <c r="H333" s="19"/>
      <c r="I333" s="94"/>
    </row>
    <row r="334" spans="5:7" ht="19.5" customHeight="1">
      <c r="E334" s="57"/>
      <c r="F334" s="1"/>
      <c r="G334" s="1"/>
    </row>
    <row r="335" spans="1:7" ht="18">
      <c r="A335" s="1"/>
      <c r="B335" s="1"/>
      <c r="C335" s="32"/>
      <c r="D335" s="32"/>
      <c r="E335" s="57"/>
      <c r="F335" s="32"/>
      <c r="G335" s="1"/>
    </row>
    <row r="336" spans="1:7" ht="18">
      <c r="A336" s="1"/>
      <c r="B336" s="1"/>
      <c r="C336" s="1"/>
      <c r="D336" s="1"/>
      <c r="E336" s="57"/>
      <c r="F336" s="1"/>
      <c r="G336" s="1"/>
    </row>
    <row r="337" spans="1:7" ht="21.75" customHeight="1">
      <c r="A337" s="1"/>
      <c r="B337" s="1"/>
      <c r="C337" s="1"/>
      <c r="D337" s="1"/>
      <c r="E337" s="57"/>
      <c r="F337" s="48" t="s">
        <v>62</v>
      </c>
      <c r="G337" s="48"/>
    </row>
    <row r="338" spans="1:8" ht="18">
      <c r="A338" s="1"/>
      <c r="B338" s="33" t="s">
        <v>63</v>
      </c>
      <c r="C338" s="51">
        <f>F12+F33+F54+F114+F129+F150+F177+F198+F222+F243+F261+F291</f>
        <v>145.92000000000002</v>
      </c>
      <c r="D338" s="1"/>
      <c r="E338" s="34" t="s">
        <v>46</v>
      </c>
      <c r="F338" s="36">
        <f>F15+F36+F57+F78+F98+F132+F153+F180+F201+F225+F246+F273+F294+F314</f>
        <v>412.91999999999996</v>
      </c>
      <c r="G338" s="34"/>
      <c r="H338" s="3"/>
    </row>
    <row r="339" spans="1:8" ht="18" customHeight="1">
      <c r="A339" s="1"/>
      <c r="B339" s="33" t="s">
        <v>64</v>
      </c>
      <c r="C339" s="51">
        <f>F13+F34+F55+F96+F115+F130+F151+F178+F199+F223+F244+F262+F292</f>
        <v>83.57</v>
      </c>
      <c r="D339" s="1"/>
      <c r="E339" s="34" t="s">
        <v>47</v>
      </c>
      <c r="F339" s="36">
        <f>F16+F37+F58+F79+F99+F117+F133+F154+F181+F202+F226+F263+F274+F295+F315</f>
        <v>730.679</v>
      </c>
      <c r="G339" s="34"/>
      <c r="H339" s="3"/>
    </row>
    <row r="340" spans="2:8" ht="18.75" customHeight="1">
      <c r="B340" s="33" t="s">
        <v>65</v>
      </c>
      <c r="C340" s="51">
        <f>F14+F35+F56+F97+F116+F131+F152+F179+F200+F224+F245+F293</f>
        <v>170.184</v>
      </c>
      <c r="E340" s="34" t="s">
        <v>48</v>
      </c>
      <c r="F340" s="36">
        <f>F17+F38+F59+F80+F100+F134+F155+F182+F203+F227+F247+F264+F275+F296+F316</f>
        <v>344.745</v>
      </c>
      <c r="G340" s="34"/>
      <c r="H340" s="3"/>
    </row>
    <row r="341" spans="1:8" ht="20.25" customHeight="1">
      <c r="A341" s="9"/>
      <c r="B341" s="33" t="s">
        <v>46</v>
      </c>
      <c r="C341" s="51">
        <f>F15+F36+F57+F98+F132+F153+F180+F201+F225+F246+F294</f>
        <v>150.57</v>
      </c>
      <c r="D341" s="2"/>
      <c r="E341" s="34" t="s">
        <v>49</v>
      </c>
      <c r="F341" s="36">
        <f>F12+F33+F54+F75+F114+F129+F150+F177+F198+F219+F222+F243+F261+F270+F291+F312</f>
        <v>407.04999999999995</v>
      </c>
      <c r="G341" s="34"/>
      <c r="H341" s="3"/>
    </row>
    <row r="342" spans="1:9" ht="16.5" customHeight="1">
      <c r="A342" s="9"/>
      <c r="B342" s="34" t="s">
        <v>47</v>
      </c>
      <c r="C342" s="51">
        <f>F16+F37+F58+F99+F117+F133+F154+F181+F202+F226+F263+F295</f>
        <v>195.78400000000002</v>
      </c>
      <c r="E342" s="34" t="s">
        <v>50</v>
      </c>
      <c r="F342" s="36">
        <f>F13+F34+F55+F76+F96+F115+F130+F151+F262+F178+F199+F223+F244+F271+F292</f>
        <v>431.58</v>
      </c>
      <c r="G342" s="34"/>
      <c r="H342" s="3"/>
      <c r="I342" s="93"/>
    </row>
    <row r="343" spans="1:10" ht="18" customHeight="1">
      <c r="A343" s="9"/>
      <c r="B343" s="35" t="s">
        <v>48</v>
      </c>
      <c r="C343" s="51">
        <f>F17+F38+F59+F100+F134+F155+F182+F203+F227+F247+F264+F296</f>
        <v>127.57000000000001</v>
      </c>
      <c r="E343" s="34" t="s">
        <v>51</v>
      </c>
      <c r="F343" s="36">
        <f>F14+F35+F56+F77+F97+F116+F131+F152+F179+F200+F224+F245+F272+F293+F313</f>
        <v>345.919</v>
      </c>
      <c r="G343" s="34"/>
      <c r="H343" s="3"/>
      <c r="I343" s="93"/>
      <c r="J343" s="6"/>
    </row>
    <row r="344" spans="1:9" ht="21" customHeight="1">
      <c r="A344" s="9"/>
      <c r="B344" s="35" t="s">
        <v>52</v>
      </c>
      <c r="C344" s="51">
        <f>F18+F39+F60+F101+F118+F135+F156+F183+F204+F228+F248+F297</f>
        <v>392.082</v>
      </c>
      <c r="E344" s="34" t="s">
        <v>52</v>
      </c>
      <c r="F344" s="36">
        <f>F18+F39+F60+F81+F101+F118+F135+F156+F183+F204+F228+F248+F276+F297+F317</f>
        <v>554.497</v>
      </c>
      <c r="G344" s="34"/>
      <c r="H344" s="3"/>
      <c r="I344" s="93"/>
    </row>
    <row r="345" spans="1:9" ht="15">
      <c r="A345" s="9"/>
      <c r="B345" s="2" t="s">
        <v>67</v>
      </c>
      <c r="F345" s="3"/>
      <c r="I345" s="93"/>
    </row>
    <row r="346" spans="1:9" ht="18.75" customHeight="1">
      <c r="A346" s="61" t="s">
        <v>68</v>
      </c>
      <c r="B346" s="3" t="e">
        <f>#REF!+#REF!+#REF!+#REF!</f>
        <v>#REF!</v>
      </c>
      <c r="C346" s="59">
        <f>C338+C339+C340+C341+C342+C343+C344</f>
        <v>1265.6799999999998</v>
      </c>
      <c r="F346" s="49">
        <f>F338+F339+F340+F341+F342+F343+F344</f>
        <v>3227.39</v>
      </c>
      <c r="G346" s="50"/>
      <c r="I346" s="93"/>
    </row>
    <row r="347" spans="1:10" ht="21" customHeight="1">
      <c r="A347" s="61" t="s">
        <v>67</v>
      </c>
      <c r="B347" s="3" t="e">
        <f>#REF!+#REF!+#REF!+#REF!</f>
        <v>#REF!</v>
      </c>
      <c r="F347" s="3"/>
      <c r="I347" s="93"/>
      <c r="J347" s="2"/>
    </row>
    <row r="348" spans="1:9" ht="12.75">
      <c r="A348" s="10"/>
      <c r="I348" s="93"/>
    </row>
    <row r="349" spans="1:9" ht="15">
      <c r="A349" s="4"/>
      <c r="B349" s="2"/>
      <c r="E349" s="58"/>
      <c r="F349" s="11"/>
      <c r="I349" s="93"/>
    </row>
    <row r="350" ht="12.75">
      <c r="I350" s="93"/>
    </row>
    <row r="351" spans="6:9" ht="12.75">
      <c r="F351" s="3"/>
      <c r="I351" s="93"/>
    </row>
    <row r="352" spans="6:9" ht="12.75">
      <c r="F352" s="3"/>
      <c r="I352" s="93"/>
    </row>
    <row r="353" spans="6:9" ht="12.75">
      <c r="F353" s="3"/>
      <c r="I353" s="93"/>
    </row>
    <row r="354" spans="6:9" ht="12.75">
      <c r="F354" s="3"/>
      <c r="I354" s="93"/>
    </row>
    <row r="355" spans="6:9" ht="12.75">
      <c r="F355" s="3"/>
      <c r="I355" s="93"/>
    </row>
    <row r="356" spans="6:9" ht="12.75">
      <c r="F356" s="3"/>
      <c r="I356" s="93"/>
    </row>
    <row r="357" spans="6:9" ht="12.75">
      <c r="F357" s="3"/>
      <c r="I357" s="93"/>
    </row>
    <row r="358" ht="12.75">
      <c r="I358" s="93"/>
    </row>
    <row r="359" ht="12.75">
      <c r="I359" s="93"/>
    </row>
    <row r="360" ht="12.75">
      <c r="I360" s="93"/>
    </row>
    <row r="361" ht="12.75">
      <c r="I361" s="93"/>
    </row>
    <row r="362" ht="12.75">
      <c r="I362" s="93"/>
    </row>
  </sheetData>
  <sheetProtection selectLockedCells="1" selectUnlockedCells="1"/>
  <mergeCells count="155">
    <mergeCell ref="D219:D220"/>
    <mergeCell ref="A219:A220"/>
    <mergeCell ref="B219:B220"/>
    <mergeCell ref="C219:C220"/>
    <mergeCell ref="B12:B18"/>
    <mergeCell ref="A12:A32"/>
    <mergeCell ref="A11:I11"/>
    <mergeCell ref="A10:I10"/>
    <mergeCell ref="C12:C18"/>
    <mergeCell ref="I12:I32"/>
    <mergeCell ref="C26:C32"/>
    <mergeCell ref="B26:B32"/>
    <mergeCell ref="C19:C25"/>
    <mergeCell ref="B19:B25"/>
    <mergeCell ref="C298:C304"/>
    <mergeCell ref="C277:C283"/>
    <mergeCell ref="B291:B297"/>
    <mergeCell ref="B277:B283"/>
    <mergeCell ref="C305:C311"/>
    <mergeCell ref="B305:B311"/>
    <mergeCell ref="B318:B323"/>
    <mergeCell ref="C318:C323"/>
    <mergeCell ref="A114:A128"/>
    <mergeCell ref="C129:C135"/>
    <mergeCell ref="A198:A218"/>
    <mergeCell ref="B136:B142"/>
    <mergeCell ref="B143:B149"/>
    <mergeCell ref="B177:B183"/>
    <mergeCell ref="A129:A149"/>
    <mergeCell ref="B191:B197"/>
    <mergeCell ref="C184:C190"/>
    <mergeCell ref="C191:C197"/>
    <mergeCell ref="A171:A174"/>
    <mergeCell ref="B157:B163"/>
    <mergeCell ref="A312:A329"/>
    <mergeCell ref="A261:A266"/>
    <mergeCell ref="B184:B190"/>
    <mergeCell ref="B298:B304"/>
    <mergeCell ref="B222:B228"/>
    <mergeCell ref="A270:A290"/>
    <mergeCell ref="B284:B290"/>
    <mergeCell ref="A291:A311"/>
    <mergeCell ref="C143:C149"/>
    <mergeCell ref="B150:B156"/>
    <mergeCell ref="C150:C156"/>
    <mergeCell ref="B164:B170"/>
    <mergeCell ref="C157:C163"/>
    <mergeCell ref="C164:C170"/>
    <mergeCell ref="H171:H174"/>
    <mergeCell ref="G171:G174"/>
    <mergeCell ref="E171:E174"/>
    <mergeCell ref="F171:F174"/>
    <mergeCell ref="A96:A113"/>
    <mergeCell ref="B96:B101"/>
    <mergeCell ref="C96:C101"/>
    <mergeCell ref="C102:C107"/>
    <mergeCell ref="C108:C113"/>
    <mergeCell ref="B102:B107"/>
    <mergeCell ref="B108:B113"/>
    <mergeCell ref="A75:A95"/>
    <mergeCell ref="A54:A74"/>
    <mergeCell ref="C61:C67"/>
    <mergeCell ref="C68:C74"/>
    <mergeCell ref="B68:B74"/>
    <mergeCell ref="B61:B67"/>
    <mergeCell ref="B54:B60"/>
    <mergeCell ref="B89:B95"/>
    <mergeCell ref="C89:C95"/>
    <mergeCell ref="C75:C81"/>
    <mergeCell ref="E6:F6"/>
    <mergeCell ref="G6:G7"/>
    <mergeCell ref="C47:C53"/>
    <mergeCell ref="B33:B39"/>
    <mergeCell ref="C33:C39"/>
    <mergeCell ref="A9:I9"/>
    <mergeCell ref="A33:A53"/>
    <mergeCell ref="B40:B46"/>
    <mergeCell ref="B47:B53"/>
    <mergeCell ref="C40:C46"/>
    <mergeCell ref="C136:C142"/>
    <mergeCell ref="B129:B135"/>
    <mergeCell ref="A3:I3"/>
    <mergeCell ref="A5:A7"/>
    <mergeCell ref="B5:B7"/>
    <mergeCell ref="C5:C7"/>
    <mergeCell ref="H5:H7"/>
    <mergeCell ref="I5:I7"/>
    <mergeCell ref="D5:G5"/>
    <mergeCell ref="D6:D7"/>
    <mergeCell ref="C124:C128"/>
    <mergeCell ref="C243:C248"/>
    <mergeCell ref="B205:B211"/>
    <mergeCell ref="C205:C211"/>
    <mergeCell ref="A175:I175"/>
    <mergeCell ref="A150:A170"/>
    <mergeCell ref="C171:C174"/>
    <mergeCell ref="B124:B128"/>
    <mergeCell ref="B229:B235"/>
    <mergeCell ref="C222:C228"/>
    <mergeCell ref="B82:B88"/>
    <mergeCell ref="B75:B81"/>
    <mergeCell ref="B119:B123"/>
    <mergeCell ref="C114:C118"/>
    <mergeCell ref="C119:C123"/>
    <mergeCell ref="B114:B118"/>
    <mergeCell ref="C82:C88"/>
    <mergeCell ref="B171:B174"/>
    <mergeCell ref="C236:C242"/>
    <mergeCell ref="B212:B218"/>
    <mergeCell ref="C212:C218"/>
    <mergeCell ref="C177:C183"/>
    <mergeCell ref="A221:I221"/>
    <mergeCell ref="I198:I218"/>
    <mergeCell ref="A222:A242"/>
    <mergeCell ref="B236:B242"/>
    <mergeCell ref="C229:C235"/>
    <mergeCell ref="B198:B204"/>
    <mergeCell ref="C198:C204"/>
    <mergeCell ref="A177:A197"/>
    <mergeCell ref="I342:I362"/>
    <mergeCell ref="B312:B317"/>
    <mergeCell ref="C312:C317"/>
    <mergeCell ref="I312:I333"/>
    <mergeCell ref="B324:B329"/>
    <mergeCell ref="C324:C329"/>
    <mergeCell ref="I243:I247"/>
    <mergeCell ref="I270:I289"/>
    <mergeCell ref="A268:I268"/>
    <mergeCell ref="B261:B264"/>
    <mergeCell ref="C261:C264"/>
    <mergeCell ref="B249:B254"/>
    <mergeCell ref="A243:A260"/>
    <mergeCell ref="C270:C276"/>
    <mergeCell ref="B270:B276"/>
    <mergeCell ref="B243:B248"/>
    <mergeCell ref="C255:C260"/>
    <mergeCell ref="B255:B260"/>
    <mergeCell ref="C249:C254"/>
    <mergeCell ref="I33:I53"/>
    <mergeCell ref="I114:I128"/>
    <mergeCell ref="I171:I174"/>
    <mergeCell ref="I150:I170"/>
    <mergeCell ref="I129:I149"/>
    <mergeCell ref="I96:I113"/>
    <mergeCell ref="I75:I95"/>
    <mergeCell ref="C54:C60"/>
    <mergeCell ref="D261:D264"/>
    <mergeCell ref="I177:I197"/>
    <mergeCell ref="K276:K296"/>
    <mergeCell ref="C284:C290"/>
    <mergeCell ref="C291:C297"/>
    <mergeCell ref="I54:I74"/>
    <mergeCell ref="I290:I310"/>
    <mergeCell ref="I261:I267"/>
    <mergeCell ref="I222:I242"/>
  </mergeCells>
  <printOptions/>
  <pageMargins left="0.1968503937007874" right="0.1968503937007874" top="0.5905511811023623" bottom="0.31496062992125984" header="0.5118110236220472" footer="0.6299212598425197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2014-07-24T11:37:40Z</cp:lastPrinted>
  <dcterms:created xsi:type="dcterms:W3CDTF">2012-09-03T04:07:00Z</dcterms:created>
  <dcterms:modified xsi:type="dcterms:W3CDTF">2014-07-25T12:30:40Z</dcterms:modified>
  <cp:category/>
  <cp:version/>
  <cp:contentType/>
  <cp:contentStatus/>
</cp:coreProperties>
</file>