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ия на 19,05" sheetId="1" r:id="rId1"/>
  </sheets>
  <definedNames>
    <definedName name="_xlnm.Print_Titles" localSheetId="0">'Изменения на 19,05'!$4:$7</definedName>
    <definedName name="_xlnm.Print_Area" localSheetId="0">'Изменения на 19,05'!$A$1:$J$263</definedName>
  </definedNames>
  <calcPr fullCalcOnLoad="1"/>
</workbook>
</file>

<file path=xl/sharedStrings.xml><?xml version="1.0" encoding="utf-8"?>
<sst xmlns="http://schemas.openxmlformats.org/spreadsheetml/2006/main" count="347" uniqueCount="200">
  <si>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</si>
  <si>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</si>
  <si>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</si>
  <si>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 xml:space="preserve">1. Совершенствование содержания и технологий обучения </t>
  </si>
  <si>
    <t>Мероприятия:</t>
  </si>
  <si>
    <t>1.2. Реализация мер по введению  государственных образовательных стандартов общего образования</t>
  </si>
  <si>
    <t>Рост числа участников олимпиад, конкурсов, фестивалей, выставок  до 2000 человек</t>
  </si>
  <si>
    <t xml:space="preserve">               2. Укрепление методической базы образовательных учреждений</t>
  </si>
  <si>
    <t>Предоставление общего образования для 100% детей школьного возраста,  повышение мотивации учащихся к обучению</t>
  </si>
  <si>
    <t xml:space="preserve">1.7. Организация проведения городского праздника «Выпускник» </t>
  </si>
  <si>
    <t>Повышение статуса общеобразовательных учреждений, поддержка выпускников</t>
  </si>
  <si>
    <t>Снижение правонарушений в детской и подростковой среде, сокращение числа детей стоящих на всех видах учета до 3% от общей численности учащихся.</t>
  </si>
  <si>
    <t>Управление образования</t>
  </si>
  <si>
    <t xml:space="preserve">2. Развитие системы обеспечения и качества образовательных услуг  </t>
  </si>
  <si>
    <t>2.1  Анализ состояния действующей системы оценки качества образования в городе,  проведение мониторинга качества образования и др.</t>
  </si>
  <si>
    <t xml:space="preserve">Повышение статуса педагогических работников.  </t>
  </si>
  <si>
    <t>Выполнение стандарта по ОБЖ, участие в учебных сборах до 96% юношей – учащихся 10-х классов</t>
  </si>
  <si>
    <t>Повышение качества образования. Рост числа учащихся, обучающихся на отлично до 6%</t>
  </si>
  <si>
    <t xml:space="preserve">3. Повышение эффективности управления в системе образования </t>
  </si>
  <si>
    <t>3.1 Разработка и реализация муниципальной модели образовательной сети</t>
  </si>
  <si>
    <t>Наличие нормативно-правового, организационного, научно-методического обеспечения сети, обеспечения образовательных потребностей в дошкольном общем и дополнительном образовании.</t>
  </si>
  <si>
    <t>4. «Обеспечение лицензионных требований к деятельности образовательных учреждений»</t>
  </si>
  <si>
    <t xml:space="preserve">Управление образования </t>
  </si>
  <si>
    <t xml:space="preserve">Управление образования  </t>
  </si>
  <si>
    <t xml:space="preserve">Управление образования   </t>
  </si>
  <si>
    <t xml:space="preserve">            2. Выполнение основных общеобразовательных программ дошкольного образования в части реализации, содержания и воспитания.</t>
  </si>
  <si>
    <t xml:space="preserve">            3. Обеспечение безопасных условий пребывания детей и сотрудников</t>
  </si>
  <si>
    <t xml:space="preserve">            2. Обеспечение единообразия систем программного обеспечения по автоматизации административной деятельности</t>
  </si>
  <si>
    <t xml:space="preserve">            2.  Планирование в течение  учебного года работы на новый учебный год</t>
  </si>
  <si>
    <t xml:space="preserve">            2. Формирование позитивного отношения к Вооруженным силам РФ</t>
  </si>
  <si>
    <t xml:space="preserve">            3.  Гражданско-патриотическое воспитание учащихся</t>
  </si>
  <si>
    <t xml:space="preserve">            2. Пропаганда лучших образцов педагогического мастерства</t>
  </si>
  <si>
    <t xml:space="preserve">            2. Комплексная оценка качества образования</t>
  </si>
  <si>
    <t xml:space="preserve">            3. Решение кадрового обеспечения выполнения инспекционных функций</t>
  </si>
  <si>
    <t xml:space="preserve">            2.  Организация проведения городских соревнований, участие в областных соревнованиях</t>
  </si>
  <si>
    <t xml:space="preserve">            2. Обеспечение учащихся минимальным набором канцелярских принадлежностей</t>
  </si>
  <si>
    <t xml:space="preserve">            2. Создание нормативно-правовых, экономических и организационно- педагогических условий, обеспечивающих личностный рост  и  профессиональное самоопределение одарённых учащихся</t>
  </si>
  <si>
    <t xml:space="preserve">Управление образования    </t>
  </si>
  <si>
    <t>Унификация программного продукта. Внедрение программного комплекса «1С: управление школой», приобретение и установка межсетевого экрана</t>
  </si>
  <si>
    <t>Продолжение обучения в ВУЗах и СУЗах 90% выпускников 11 кл.</t>
  </si>
  <si>
    <t>Субсидии, иные межбюджетные трансф-ты</t>
  </si>
  <si>
    <t>МКУ «ГКМХ»</t>
  </si>
  <si>
    <t>ИТОГО по программе:</t>
  </si>
  <si>
    <t>2013г.                2014г.                             2015г.</t>
  </si>
  <si>
    <t>Наличие учебно-материальных, нормативно-правовых, организационно-педагогических условий, обеспечивающих реализацию государственных образовательных стандартов.</t>
  </si>
  <si>
    <t>Положительная динамика участия школьников в детских общественных объединениях, охват 70% детей дополнительным образованием</t>
  </si>
  <si>
    <t>1.5. Проведение смотров-конкурсов  образовательных учреждений</t>
  </si>
  <si>
    <t xml:space="preserve">            2. Интеграция общего и дополнительного образования</t>
  </si>
  <si>
    <t>Своевременное повышение квалификации работников управления образования ЗАТО г.Радужный, образовательных учреждений</t>
  </si>
  <si>
    <t xml:space="preserve">            </t>
  </si>
  <si>
    <t>1.10.1 Организация деятельности, функционирование детского объединения «Юный спасатель»</t>
  </si>
  <si>
    <t>2.2 Проведение городского праздника «День Учителя»</t>
  </si>
  <si>
    <t>Приобретение учебников, учебно- методической литературы для реализации общеобразовательного процесса</t>
  </si>
  <si>
    <t>3.2  Проведение ежегодного августовского совещания педагогических работников и участие в областной педконференции</t>
  </si>
  <si>
    <t>Системный анализ состояния образовательной среды, представление опыта работы</t>
  </si>
  <si>
    <t>1.8. Проведение конкурсов, соревнований, направленных на пропаганду здорового образа жизни, профилактику асоциального поведения детей, воспитанников, обучающихся, проведение спартакиады.</t>
  </si>
  <si>
    <t>Материально-техническое, учебно-методическое обеспечение деятельности учреждения дополнительного образования детей, увеличение  охвата детей дополнительным образованием</t>
  </si>
  <si>
    <t xml:space="preserve">2014 г. </t>
  </si>
  <si>
    <t xml:space="preserve">2015 г. </t>
  </si>
  <si>
    <t xml:space="preserve">Направление мероприятия </t>
  </si>
  <si>
    <t xml:space="preserve">Срок исполнения </t>
  </si>
  <si>
    <t xml:space="preserve">Управление образования, руководители сош № 1, № 2 , начальная школа </t>
  </si>
  <si>
    <t>2.4. Поддержка обучающихся, успешно выполняющих общеобразовательные стандарты, в том числе выплаты единовременных персональных стипендий отличникам учебы</t>
  </si>
  <si>
    <t>2.5. Привлечение молодых учителей в общеобразовательные учреждения</t>
  </si>
  <si>
    <t>Управление образования, руководители сош № 1,№ 2, начальная школа</t>
  </si>
  <si>
    <t xml:space="preserve">Управление образования, методический кабинет, руководители ОУ   </t>
  </si>
  <si>
    <t xml:space="preserve">МБОУ СОШ № 1, № 2, начальная школа </t>
  </si>
  <si>
    <r>
      <t xml:space="preserve">Задача: </t>
    </r>
    <r>
      <rPr>
        <sz val="14"/>
        <rFont val="Times New Roman"/>
        <family val="1"/>
      </rPr>
      <t>Соблюдение организационных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психолого-педагогических и методических условий для реализации государственных образовательных стандартов общего образования</t>
    </r>
  </si>
  <si>
    <r>
      <t xml:space="preserve">Цель: </t>
    </r>
    <r>
      <rPr>
        <sz val="14"/>
        <rFont val="Times New Roman"/>
        <family val="1"/>
      </rPr>
      <t>Развитие системы выявления и поддержки одарённых детей</t>
    </r>
  </si>
  <si>
    <r>
      <t>Задача</t>
    </r>
    <r>
      <rPr>
        <sz val="14"/>
        <rFont val="Times New Roman"/>
        <family val="1"/>
      </rPr>
      <t>: 1. Выявление одарённых детей</t>
    </r>
  </si>
  <si>
    <r>
      <t xml:space="preserve">Цель: </t>
    </r>
    <r>
      <rPr>
        <sz val="14"/>
        <rFont val="Times New Roman"/>
        <family val="1"/>
      </rPr>
      <t>Совершенствование гражданско-патриотического обучения и воспитания</t>
    </r>
  </si>
  <si>
    <r>
      <t xml:space="preserve">Задача: </t>
    </r>
    <r>
      <rPr>
        <sz val="14"/>
        <rFont val="Times New Roman"/>
        <family val="1"/>
      </rPr>
      <t>Включение детей в социально-экономическую, политическую и культурную жизнь общества</t>
    </r>
  </si>
  <si>
    <r>
      <t>Цель</t>
    </r>
    <r>
      <rPr>
        <sz val="14"/>
        <rFont val="Times New Roman"/>
        <family val="1"/>
      </rPr>
      <t>: Создание условий для развития приоритетных направлений: гражданско-патриотического, экологического, физкультурно-оздоровительного</t>
    </r>
  </si>
  <si>
    <r>
      <t xml:space="preserve">Задача: </t>
    </r>
    <r>
      <rPr>
        <sz val="14"/>
        <rFont val="Times New Roman"/>
        <family val="1"/>
      </rPr>
      <t>1. Укрепление материально-технической базы образовательных учреждений</t>
    </r>
  </si>
  <si>
    <r>
      <t xml:space="preserve">Цель:  </t>
    </r>
    <r>
      <rPr>
        <sz val="14"/>
        <rFont val="Times New Roman"/>
        <family val="1"/>
      </rPr>
      <t>Формирование позитивного отношения учащихся к обучению в общеобразовательных учреждениях</t>
    </r>
  </si>
  <si>
    <r>
      <t xml:space="preserve">Задача: </t>
    </r>
    <r>
      <rPr>
        <sz val="14"/>
        <rFont val="Times New Roman"/>
        <family val="1"/>
      </rPr>
      <t>1. Проведение социальной рекламы общеобразовательных услуг</t>
    </r>
  </si>
  <si>
    <r>
      <t xml:space="preserve">Цель:  </t>
    </r>
    <r>
      <rPr>
        <sz val="14"/>
        <rFont val="Times New Roman"/>
        <family val="1"/>
      </rPr>
      <t>Организация проведения городского праздника «Выпускник»</t>
    </r>
  </si>
  <si>
    <r>
      <t xml:space="preserve">Задача:  </t>
    </r>
    <r>
      <rPr>
        <sz val="14"/>
        <rFont val="Times New Roman"/>
        <family val="1"/>
      </rPr>
      <t>Повышение статуса общеобразовательных учреждений, поддержка выпускников</t>
    </r>
  </si>
  <si>
    <r>
      <t>Цель:</t>
    </r>
    <r>
      <rPr>
        <sz val="14"/>
        <rFont val="Times New Roman"/>
        <family val="1"/>
      </rPr>
      <t xml:space="preserve"> Пропаганда здорового образа жизни, профилактика асоциального поведения детей, воспитанников, обучающихся</t>
    </r>
  </si>
  <si>
    <r>
      <t>Задача:</t>
    </r>
    <r>
      <rPr>
        <sz val="14"/>
        <rFont val="Times New Roman"/>
        <family val="1"/>
      </rPr>
      <t xml:space="preserve"> Снижение правонарушений в детской и подростковой среде</t>
    </r>
  </si>
  <si>
    <r>
      <t xml:space="preserve">Цель: </t>
    </r>
    <r>
      <rPr>
        <sz val="14"/>
        <rFont val="Times New Roman"/>
        <family val="1"/>
      </rPr>
      <t>Обеспечение условий для реализации инновационной и опытно-экспериментальной работы</t>
    </r>
  </si>
  <si>
    <r>
      <t xml:space="preserve">Задача: </t>
    </r>
    <r>
      <rPr>
        <sz val="14"/>
        <rFont val="Times New Roman"/>
        <family val="1"/>
      </rPr>
      <t>1.Обеспечение деятельности опытно-экспериментальных площадок на базе образовательных учреждений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Разработка  нормативно-правового и методического обеспечения профильного обучения</t>
    </r>
  </si>
  <si>
    <r>
      <t xml:space="preserve">Цель: </t>
    </r>
    <r>
      <rPr>
        <sz val="14"/>
        <rFont val="Times New Roman"/>
        <family val="1"/>
      </rPr>
      <t>Формирование у учащихся, воспитанников навыков выживания и оказания помощи в экстремальных условиях</t>
    </r>
  </si>
  <si>
    <r>
      <t xml:space="preserve">Задача: </t>
    </r>
    <r>
      <rPr>
        <sz val="14"/>
        <rFont val="Times New Roman"/>
        <family val="1"/>
      </rPr>
      <t>1. Материально-техническое, учебно-методическое обеспечение деятельности детского объединения</t>
    </r>
  </si>
  <si>
    <r>
      <t>Цель</t>
    </r>
    <r>
      <rPr>
        <sz val="14"/>
        <rFont val="Times New Roman"/>
        <family val="1"/>
      </rPr>
      <t>: Контроль состояния качества общего образования, выполнения государственных образовательных стандартов</t>
    </r>
  </si>
  <si>
    <r>
      <t xml:space="preserve">Задача: </t>
    </r>
    <r>
      <rPr>
        <sz val="14"/>
        <rFont val="Times New Roman"/>
        <family val="1"/>
      </rPr>
      <t>1.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Подготовка аналитических материалов по результатам анализа состояния действующей системы образования</t>
    </r>
  </si>
  <si>
    <r>
      <t>Цель:</t>
    </r>
    <r>
      <rPr>
        <sz val="14"/>
        <rFont val="Times New Roman"/>
        <family val="1"/>
      </rPr>
      <t xml:space="preserve"> Повышение статуса педагогических работников</t>
    </r>
  </si>
  <si>
    <r>
      <t xml:space="preserve">Задача: </t>
    </r>
    <r>
      <rPr>
        <sz val="14"/>
        <rFont val="Times New Roman"/>
        <family val="1"/>
      </rPr>
      <t>1. Стимулирование труда педагогических работников</t>
    </r>
  </si>
  <si>
    <r>
      <t>Цель:</t>
    </r>
    <r>
      <rPr>
        <sz val="14"/>
        <rFont val="Times New Roman"/>
        <family val="1"/>
      </rPr>
      <t xml:space="preserve"> Выполнение стандарта по ОБЖ учащихся общеобразовательных учреждений</t>
    </r>
  </si>
  <si>
    <r>
      <t xml:space="preserve">Задача: </t>
    </r>
    <r>
      <rPr>
        <sz val="14"/>
        <rFont val="Times New Roman"/>
        <family val="1"/>
      </rPr>
      <t>1. Выполнение учебной программы по ОБЖ в школе IIIступени</t>
    </r>
  </si>
  <si>
    <r>
      <t xml:space="preserve">Цель: </t>
    </r>
    <r>
      <rPr>
        <sz val="14"/>
        <rFont val="Times New Roman"/>
        <family val="1"/>
      </rPr>
      <t>Развитие модели муниципальной образовательной системы</t>
    </r>
  </si>
  <si>
    <r>
      <t xml:space="preserve">Задача: </t>
    </r>
    <r>
      <rPr>
        <sz val="14"/>
        <rFont val="Times New Roman"/>
        <family val="1"/>
      </rPr>
      <t>Разработка деятельности муниципальной системы образования</t>
    </r>
  </si>
  <si>
    <r>
      <t xml:space="preserve">Цель: </t>
    </r>
    <r>
      <rPr>
        <sz val="14"/>
        <rFont val="Times New Roman"/>
        <family val="1"/>
      </rPr>
      <t>Проведение системного анализа состояния муниципальной системы образования</t>
    </r>
  </si>
  <si>
    <r>
      <t>Задача</t>
    </r>
    <r>
      <rPr>
        <sz val="14"/>
        <rFont val="Times New Roman"/>
        <family val="1"/>
      </rPr>
      <t>: 1. Анализ итогов работы муниципальной системы образования</t>
    </r>
  </si>
  <si>
    <r>
      <t xml:space="preserve">Цель: </t>
    </r>
    <r>
      <rPr>
        <sz val="14"/>
        <rFont val="Times New Roman"/>
        <family val="1"/>
      </rPr>
      <t>Программное обеспечение процесса управления муниципальной системой образования</t>
    </r>
  </si>
  <si>
    <r>
      <t xml:space="preserve">Задача: </t>
    </r>
    <r>
      <rPr>
        <sz val="14"/>
        <rFont val="Times New Roman"/>
        <family val="1"/>
      </rPr>
      <t>1. Организация статистического учета</t>
    </r>
  </si>
  <si>
    <r>
      <t xml:space="preserve">Цель: </t>
    </r>
    <r>
      <rPr>
        <sz val="14"/>
        <rFont val="Times New Roman"/>
        <family val="1"/>
      </rPr>
      <t>1. Выполнение лицензионных требований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к деятельности образовательных учреждений</t>
    </r>
  </si>
  <si>
    <r>
      <t xml:space="preserve">Задача: </t>
    </r>
    <r>
      <rPr>
        <sz val="14"/>
        <rFont val="Times New Roman"/>
        <family val="1"/>
      </rPr>
      <t>1. Обеспечение норм СанПиН для дошкольных, общеобразовательных учреждений и учреждений дополнительного образования.</t>
    </r>
  </si>
  <si>
    <t>1.12. Приобретение учебно- методической литературы, периодических изданий ("Добрая дорога детсва", "Стоп-газета" и др. по безопасности дорожного движения и основам безопасности жизнедеятельности)</t>
  </si>
  <si>
    <t>Предупреждение опасного поведения участников дорожеолго движения. Обучение детей и подростков основам безопасности дорожного движения</t>
  </si>
  <si>
    <t>1.4. Совершенствование гражданско-патриотического обучения и воспитания, направленных на активное включение детей в социально-экономическую, политическую и культурную жизнь общества (организация и проведение соревнований, конкурсов, военно-спортивных игр,</t>
  </si>
  <si>
    <t>Материально-техническое, учебно-методическое обеспечение деятельности детского объединения, реализация курса «Школа безопасности», реализация государственного образовательного стандарта по ОБЖ, проведение городских соревнований, участие в областных соревн</t>
  </si>
  <si>
    <t>Аналитические материалы по результатам анализа состояния действующей системы образования, комплексная оценка качества образования, решение кадрового обеспечения выполнения инспекционной функции. Сокращение числа учащихся, не освоивших образовательный стан</t>
  </si>
  <si>
    <t>МБОУ ДОД ЦВР "Лад"</t>
  </si>
  <si>
    <t>МБОУ СОШ № 1, № 2. начальная школа</t>
  </si>
  <si>
    <t>2.3. Проведение учебных сборов с учащимися общеобразовательных учреждений, проходящими подготовку по основам военной службы, участие в проведении акции "День призывника"</t>
  </si>
  <si>
    <t>МБОУ "Начальная школа"</t>
  </si>
  <si>
    <t>МБДОУ ЦРР Д/С №5</t>
  </si>
  <si>
    <t>1.3. Развитие системы выявления и поддержки одаренных детей (организация, проведения, участие в соревнованиях, олимпиадах, конкурсах, фестивалях, выставках, конференциях,  военно-спортивных играх и др.  обучающихся, воспитанников, сопровождение участников</t>
  </si>
  <si>
    <t>МБДОУ ЦРР Д/С №3</t>
  </si>
  <si>
    <t>МБДОУ ЦРР Д/С №6</t>
  </si>
  <si>
    <t>МБОУ СОШ №1</t>
  </si>
  <si>
    <t>МБОУ СОШ №2</t>
  </si>
  <si>
    <t>3.5. Организация деятельности городской ПМПК</t>
  </si>
  <si>
    <t>Оплата труда мед.работников, участвующих в городской ПМПК</t>
  </si>
  <si>
    <t xml:space="preserve">2016 г. </t>
  </si>
  <si>
    <t>2014-2016г.г.</t>
  </si>
  <si>
    <t>5. "Выполнение муниципальных заданий"</t>
  </si>
  <si>
    <t>5.1. Нормативные затраты, непосредственно связанные с оказанием муниципальных услуг</t>
  </si>
  <si>
    <t>6. "Социальная поддержка населения"</t>
  </si>
  <si>
    <t>6.3. Социальная поддерка детей-инвалидов дошкольного возраста</t>
  </si>
  <si>
    <t>3.6. Приобретение автобуса в МБОУ ДОД ЦВР "Лад"</t>
  </si>
  <si>
    <t>проектн.работы, реконструкция МБОУ Д/С №5</t>
  </si>
  <si>
    <t>4.1. Проектные работы, реконструкция, капитальный ремонт(ремонт), в том числе учреждений:</t>
  </si>
  <si>
    <t>кап.рем., в т.ч.</t>
  </si>
  <si>
    <t>Создание доступной среды для людей с ограниченными возможностями</t>
  </si>
  <si>
    <t>4.1.1. Общеобразовательные учреждения, в т.ч.</t>
  </si>
  <si>
    <t>КУМИ</t>
  </si>
  <si>
    <t>2016*</t>
  </si>
  <si>
    <t>*Начало работ планируется в 2016 году с завершением в 2017 году</t>
  </si>
  <si>
    <t>4.1.2. Дошкольные учреждения</t>
  </si>
  <si>
    <t>4.2.Ремонт ограждения территории МБОУ СОШ №1, СОШ №2:</t>
  </si>
  <si>
    <t>4.2.1. Разработка схемы ограждения</t>
  </si>
  <si>
    <t>4.2.2. Составление схемы ограждения</t>
  </si>
  <si>
    <t>4.2.3.Уточнение границ земельных участков</t>
  </si>
  <si>
    <t>4.2.4.Проведение работ по ремонту ограждений:</t>
  </si>
  <si>
    <t>Субвенции</t>
  </si>
  <si>
    <t>Другие собственные  доходы</t>
  </si>
  <si>
    <t>кап.рем.</t>
  </si>
  <si>
    <t>МБДОУ ЦРР Д/С № 6</t>
  </si>
  <si>
    <t xml:space="preserve">1.11. Оснащение современным оборудованием, мебелью,  приобретение учебно- методической литературы для учреждений дополнительного образования </t>
  </si>
  <si>
    <t>3.3  Информационно-аналитическое сопровождение программы, модернизация оборудования, создание системы защиты персональных данных, обеспечение муниципальных услуг в электронном виде</t>
  </si>
  <si>
    <t>В том числе:</t>
  </si>
  <si>
    <t>Собственные доходы:</t>
  </si>
  <si>
    <t>Внебюджетные средства</t>
  </si>
  <si>
    <t>МБО ДОД ЦВР "Лад"</t>
  </si>
  <si>
    <t>МБДОУ ЦРР Д/С № 3</t>
  </si>
  <si>
    <t>МБОУ СОШ № 1</t>
  </si>
  <si>
    <t>МКУ «ГКМХ», МБОУ СОШ № 1, МБДОУ Д/С № 3,6, МБОУ ДОД ЦВР "Лад"</t>
  </si>
  <si>
    <t>,</t>
  </si>
  <si>
    <t>Заместитель главы администрации города,</t>
  </si>
  <si>
    <t>начальник финансового управления</t>
  </si>
  <si>
    <t>О.М.Горшкова</t>
  </si>
  <si>
    <t>Начальник управления образования</t>
  </si>
  <si>
    <t>Т.Н.Путилова</t>
  </si>
  <si>
    <t>И.В.Лушникова</t>
  </si>
  <si>
    <t>Т.П.Симонова</t>
  </si>
  <si>
    <t>Заведующая экономическим отделом</t>
  </si>
  <si>
    <t>Зам.председателя по экономике,</t>
  </si>
  <si>
    <t>начальник планово-экономического отдела</t>
  </si>
  <si>
    <t>МБОУ СОШ № 2</t>
  </si>
  <si>
    <t>2.6. Поощрение лучших учителей-лаурятов областного конкурса</t>
  </si>
  <si>
    <t>Вознаграждение за конкурс "Лучший учитель"</t>
  </si>
  <si>
    <t>2014 г.</t>
  </si>
  <si>
    <r>
      <t xml:space="preserve">Цель: </t>
    </r>
    <r>
      <rPr>
        <sz val="14"/>
        <rFont val="Times New Roman"/>
        <family val="1"/>
      </rPr>
      <t>обеспечение  доступности качественного  дошкольного, общего и дополнительного образования</t>
    </r>
  </si>
  <si>
    <r>
      <t xml:space="preserve">Задача: </t>
    </r>
    <r>
      <rPr>
        <sz val="14"/>
        <rFont val="Times New Roman"/>
        <family val="1"/>
      </rPr>
      <t>1.Изучение социального заказа на получение дошкольного, общего и дополнительного образования</t>
    </r>
  </si>
  <si>
    <t xml:space="preserve">            2. Развитие вариативности дошкольного, общего и дополнительного образования</t>
  </si>
  <si>
    <t>1.1 Выравнивание стартовых возможностей для получения дошкольного, общего и дополнительного образования в соответствии с ФГОС и СанПиН</t>
  </si>
  <si>
    <t>МБДОУ ЦРР Д/С № 3,5,6</t>
  </si>
  <si>
    <t>МБОУ СОШ №1,2, "Начальная школа"</t>
  </si>
  <si>
    <t>2.2.1. Конкурс профессионального мастерства "Педагог года"</t>
  </si>
  <si>
    <t>Повышение престижа педагогического труда и сохранение традиций учительства</t>
  </si>
  <si>
    <t>1.6. Проведения городского  праздника «День знаний» (подарки первоклассникам), проведение новогоднего утренника в садах.Вручение подарков учщимся образовательных учреждений</t>
  </si>
  <si>
    <t xml:space="preserve">       4.   Мероприятия муниципальной подпрограммы</t>
  </si>
  <si>
    <t>6.4. Соцальная поддерка по оплате жилья и коммун.услуг отдельным категориям граждан</t>
  </si>
  <si>
    <t>6.5. Компенсация части родительской платы за содержание ребенкав госуд. муницип.образов.учреждениях</t>
  </si>
  <si>
    <t>демонтаж перегородки в МБОУ СОШ №1</t>
  </si>
  <si>
    <t>3.8.Дополнительные расходы на сокращение медперсонала.</t>
  </si>
  <si>
    <t xml:space="preserve">Создание условий, обеспечивающих  равные стартовые возможности для получения детьми дошкольного, дошкольного, общего и дополнительного образования, удовлетворение образовательных запросов населения в образовательных учреждениях.                           </t>
  </si>
  <si>
    <t>Укрепление материально-технической, методической базы образовательных учреждений, соответствие  учебных кабинетов, групповых помещений образовательных учреждений предъявляемым требованиям для реализации ФГТ и ФГОС.Организация экологической и природоохранн</t>
  </si>
  <si>
    <t xml:space="preserve">1.9  Обеспечение инновационной и опытно-экспериментальной работы в общеобразовательных учреждениях и учреждениях дополнительного образования детей (проведение педагогических советов, семинаров, конференций,  подготовка аналитических материалов), обучение </t>
  </si>
  <si>
    <t>Всего, в т.ч.</t>
  </si>
  <si>
    <t>МКУ «ГКМХ»,управление образования</t>
  </si>
  <si>
    <t>кап.рем.МБОУ СОШ №1</t>
  </si>
  <si>
    <t>кап.рем.МБОУ ДОД ЦВР "Лад"</t>
  </si>
  <si>
    <t>кап.рем.МБДОУ ЦРР Д/С №3</t>
  </si>
  <si>
    <t>4.1.1. Общеобразовательные учреждения</t>
  </si>
  <si>
    <t>3.7. Создание доступной среды для людей с ограниченными возможностями и условий для инклюзивного образования детей-инвалидов (универсальной безбарьерной среды). Приобретение мебели, информционных знаков, компьютерного оборудования</t>
  </si>
  <si>
    <t>кап.рем.МБОУ СОШ №2</t>
  </si>
  <si>
    <t>кап.рем.МБОУ "Начальная школа"</t>
  </si>
  <si>
    <t>МОУ СОШ №2, управление образования МБДОУ</t>
  </si>
  <si>
    <t>кап.рем.МБДОУ ЦРР Д/С №5</t>
  </si>
  <si>
    <t>кап.рем.МБДОУ ЦРР Д/С №6</t>
  </si>
  <si>
    <t>1.10.2  Проведение городских мероприятий, участие в областных соревнованиях «Школа безопасности», «Юный спасатель, пожарный», "Безопасное колесо"</t>
  </si>
  <si>
    <t xml:space="preserve"> </t>
  </si>
  <si>
    <t xml:space="preserve">кап.рем. МБОУ СОШ №1 </t>
  </si>
  <si>
    <t>кап.рем. МБОУ СОШ №2</t>
  </si>
  <si>
    <t>кап.рем. МБОУ Нач.школа</t>
  </si>
  <si>
    <t xml:space="preserve"> МБОУ СОШ № 1 проведение работ по ремонту ограждений</t>
  </si>
  <si>
    <t>Приложение № 2 к постановлению администрации  ЗАТО г.Радужный 16.09. 2015 г. № 1501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</si>
</sst>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0"/>
    <numFmt numFmtId="173" formatCode="#,##0.00000"/>
    <numFmt numFmtId="174" formatCode="0.000000"/>
    <numFmt numFmtId="175" formatCode="0.0000000"/>
  </numFmts>
  <fonts count="5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4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3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8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33" borderId="19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vertical="top" wrapText="1"/>
    </xf>
    <xf numFmtId="0" fontId="8" fillId="33" borderId="19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8" fillId="33" borderId="19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0" fontId="8" fillId="33" borderId="20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8" fillId="33" borderId="23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vertical="top" wrapText="1"/>
    </xf>
    <xf numFmtId="0" fontId="8" fillId="33" borderId="23" xfId="0" applyFont="1" applyFill="1" applyBorder="1" applyAlignment="1">
      <alignment vertical="top" wrapText="1"/>
    </xf>
    <xf numFmtId="0" fontId="11" fillId="33" borderId="18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vertical="top" wrapText="1"/>
    </xf>
    <xf numFmtId="16" fontId="8" fillId="33" borderId="19" xfId="0" applyNumberFormat="1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justify" vertical="top" wrapText="1"/>
    </xf>
    <xf numFmtId="16" fontId="8" fillId="33" borderId="21" xfId="0" applyNumberFormat="1" applyFont="1" applyFill="1" applyBorder="1" applyAlignment="1">
      <alignment horizontal="left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169" fontId="15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0" fontId="6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top" wrapText="1"/>
    </xf>
    <xf numFmtId="168" fontId="8" fillId="33" borderId="18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171" fontId="1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17" fillId="0" borderId="17" xfId="0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33" borderId="25" xfId="0" applyFont="1" applyFill="1" applyBorder="1" applyAlignment="1">
      <alignment horizontal="justify" vertical="top" wrapText="1"/>
    </xf>
    <xf numFmtId="0" fontId="8" fillId="33" borderId="26" xfId="0" applyFont="1" applyFill="1" applyBorder="1" applyAlignment="1">
      <alignment horizontal="justify" vertical="top" wrapText="1"/>
    </xf>
    <xf numFmtId="0" fontId="0" fillId="0" borderId="19" xfId="0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33" borderId="22" xfId="0" applyFont="1" applyFill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33" borderId="11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69" fontId="18" fillId="0" borderId="0" xfId="0" applyNumberFormat="1" applyFont="1" applyAlignment="1">
      <alignment/>
    </xf>
    <xf numFmtId="171" fontId="19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169" fontId="19" fillId="0" borderId="0" xfId="0" applyNumberFormat="1" applyFont="1" applyAlignment="1">
      <alignment horizontal="center"/>
    </xf>
    <xf numFmtId="171" fontId="18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169" fontId="19" fillId="0" borderId="0" xfId="0" applyNumberFormat="1" applyFont="1" applyAlignment="1">
      <alignment/>
    </xf>
    <xf numFmtId="0" fontId="8" fillId="33" borderId="13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center" wrapText="1"/>
    </xf>
    <xf numFmtId="16" fontId="8" fillId="33" borderId="17" xfId="0" applyNumberFormat="1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/>
    </xf>
    <xf numFmtId="49" fontId="0" fillId="0" borderId="0" xfId="0" applyNumberFormat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70" fontId="20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0" fontId="8" fillId="0" borderId="19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170" fontId="21" fillId="0" borderId="0" xfId="0" applyNumberFormat="1" applyFont="1" applyAlignment="1">
      <alignment/>
    </xf>
    <xf numFmtId="0" fontId="9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0" fontId="8" fillId="0" borderId="18" xfId="0" applyNumberFormat="1" applyFont="1" applyBorder="1" applyAlignment="1">
      <alignment vertical="top" wrapText="1"/>
    </xf>
    <xf numFmtId="170" fontId="8" fillId="0" borderId="12" xfId="0" applyNumberFormat="1" applyFont="1" applyBorder="1" applyAlignment="1">
      <alignment vertical="top" wrapText="1"/>
    </xf>
    <xf numFmtId="0" fontId="22" fillId="33" borderId="19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22" fillId="33" borderId="17" xfId="0" applyFont="1" applyFill="1" applyBorder="1" applyAlignment="1">
      <alignment horizontal="center" vertical="top" wrapText="1"/>
    </xf>
    <xf numFmtId="0" fontId="22" fillId="33" borderId="14" xfId="0" applyFont="1" applyFill="1" applyBorder="1" applyAlignment="1">
      <alignment horizontal="center" vertical="top" wrapText="1"/>
    </xf>
    <xf numFmtId="0" fontId="22" fillId="33" borderId="12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horizontal="center" vertical="top" wrapText="1"/>
    </xf>
    <xf numFmtId="170" fontId="12" fillId="33" borderId="14" xfId="0" applyNumberFormat="1" applyFont="1" applyFill="1" applyBorder="1" applyAlignment="1">
      <alignment horizontal="center" vertical="top" wrapText="1"/>
    </xf>
    <xf numFmtId="0" fontId="22" fillId="33" borderId="16" xfId="0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174" fontId="22" fillId="33" borderId="14" xfId="0" applyNumberFormat="1" applyFont="1" applyFill="1" applyBorder="1" applyAlignment="1">
      <alignment horizontal="center" vertical="top" wrapText="1"/>
    </xf>
    <xf numFmtId="169" fontId="22" fillId="33" borderId="14" xfId="0" applyNumberFormat="1" applyFont="1" applyFill="1" applyBorder="1" applyAlignment="1">
      <alignment horizontal="center" vertical="top" wrapText="1"/>
    </xf>
    <xf numFmtId="174" fontId="22" fillId="0" borderId="14" xfId="0" applyNumberFormat="1" applyFont="1" applyBorder="1" applyAlignment="1">
      <alignment horizontal="center" vertical="top" wrapText="1"/>
    </xf>
    <xf numFmtId="169" fontId="22" fillId="0" borderId="14" xfId="0" applyNumberFormat="1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170" fontId="22" fillId="0" borderId="14" xfId="0" applyNumberFormat="1" applyFont="1" applyBorder="1" applyAlignment="1">
      <alignment horizontal="center" vertical="top" wrapText="1"/>
    </xf>
    <xf numFmtId="0" fontId="19" fillId="33" borderId="15" xfId="0" applyFont="1" applyFill="1" applyBorder="1" applyAlignment="1">
      <alignment horizontal="center" vertical="top" wrapText="1"/>
    </xf>
    <xf numFmtId="170" fontId="18" fillId="33" borderId="19" xfId="0" applyNumberFormat="1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vertical="top" wrapText="1"/>
    </xf>
    <xf numFmtId="0" fontId="18" fillId="33" borderId="23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vertical="top" wrapText="1"/>
    </xf>
    <xf numFmtId="170" fontId="18" fillId="33" borderId="17" xfId="0" applyNumberFormat="1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vertical="top" wrapText="1"/>
    </xf>
    <xf numFmtId="0" fontId="19" fillId="33" borderId="16" xfId="0" applyFont="1" applyFill="1" applyBorder="1" applyAlignment="1">
      <alignment vertical="top" wrapText="1"/>
    </xf>
    <xf numFmtId="168" fontId="19" fillId="33" borderId="17" xfId="0" applyNumberFormat="1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vertical="top" wrapText="1"/>
    </xf>
    <xf numFmtId="168" fontId="18" fillId="33" borderId="17" xfId="0" applyNumberFormat="1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vertical="top" wrapText="1"/>
    </xf>
    <xf numFmtId="0" fontId="18" fillId="33" borderId="19" xfId="0" applyNumberFormat="1" applyFont="1" applyFill="1" applyBorder="1" applyAlignment="1">
      <alignment horizontal="center" vertical="top" wrapText="1"/>
    </xf>
    <xf numFmtId="171" fontId="18" fillId="33" borderId="16" xfId="0" applyNumberFormat="1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vertical="top" wrapText="1"/>
    </xf>
    <xf numFmtId="170" fontId="18" fillId="33" borderId="14" xfId="0" applyNumberFormat="1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justify" vertical="top" wrapText="1"/>
    </xf>
    <xf numFmtId="0" fontId="19" fillId="33" borderId="19" xfId="0" applyNumberFormat="1" applyFont="1" applyFill="1" applyBorder="1" applyAlignment="1">
      <alignment horizontal="center" vertical="top" wrapText="1"/>
    </xf>
    <xf numFmtId="0" fontId="19" fillId="33" borderId="17" xfId="0" applyNumberFormat="1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justify" vertical="top" wrapText="1"/>
    </xf>
    <xf numFmtId="0" fontId="18" fillId="33" borderId="17" xfId="0" applyFont="1" applyFill="1" applyBorder="1" applyAlignment="1">
      <alignment horizontal="justify" vertical="top" wrapText="1"/>
    </xf>
    <xf numFmtId="0" fontId="18" fillId="33" borderId="17" xfId="0" applyNumberFormat="1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justify" vertical="top" wrapText="1"/>
    </xf>
    <xf numFmtId="0" fontId="18" fillId="33" borderId="16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 wrapText="1"/>
    </xf>
    <xf numFmtId="0" fontId="18" fillId="33" borderId="18" xfId="0" applyFont="1" applyFill="1" applyBorder="1" applyAlignment="1">
      <alignment vertical="top" wrapText="1"/>
    </xf>
    <xf numFmtId="170" fontId="19" fillId="33" borderId="12" xfId="0" applyNumberFormat="1" applyFont="1" applyFill="1" applyBorder="1" applyAlignment="1">
      <alignment horizontal="center" vertical="top" wrapText="1"/>
    </xf>
    <xf numFmtId="1" fontId="18" fillId="33" borderId="17" xfId="0" applyNumberFormat="1" applyFont="1" applyFill="1" applyBorder="1" applyAlignment="1">
      <alignment horizontal="center" vertical="top" wrapText="1"/>
    </xf>
    <xf numFmtId="169" fontId="19" fillId="33" borderId="12" xfId="0" applyNumberFormat="1" applyFont="1" applyFill="1" applyBorder="1" applyAlignment="1">
      <alignment horizontal="center" vertical="top" wrapText="1"/>
    </xf>
    <xf numFmtId="169" fontId="18" fillId="33" borderId="12" xfId="0" applyNumberFormat="1" applyFont="1" applyFill="1" applyBorder="1" applyAlignment="1">
      <alignment horizontal="center" vertical="top" wrapText="1"/>
    </xf>
    <xf numFmtId="169" fontId="18" fillId="33" borderId="17" xfId="0" applyNumberFormat="1" applyFont="1" applyFill="1" applyBorder="1" applyAlignment="1">
      <alignment horizontal="center" vertical="top" wrapText="1"/>
    </xf>
    <xf numFmtId="170" fontId="19" fillId="33" borderId="17" xfId="0" applyNumberFormat="1" applyFont="1" applyFill="1" applyBorder="1" applyAlignment="1">
      <alignment horizontal="center" vertical="top" wrapText="1"/>
    </xf>
    <xf numFmtId="170" fontId="18" fillId="33" borderId="18" xfId="0" applyNumberFormat="1" applyFont="1" applyFill="1" applyBorder="1" applyAlignment="1">
      <alignment horizontal="center" vertical="top" wrapText="1"/>
    </xf>
    <xf numFmtId="170" fontId="19" fillId="33" borderId="14" xfId="0" applyNumberFormat="1" applyFont="1" applyFill="1" applyBorder="1" applyAlignment="1">
      <alignment horizontal="center" vertical="top" wrapText="1"/>
    </xf>
    <xf numFmtId="169" fontId="18" fillId="0" borderId="24" xfId="0" applyNumberFormat="1" applyFont="1" applyBorder="1" applyAlignment="1">
      <alignment vertical="top" wrapText="1"/>
    </xf>
    <xf numFmtId="169" fontId="19" fillId="0" borderId="10" xfId="0" applyNumberFormat="1" applyFont="1" applyBorder="1" applyAlignment="1">
      <alignment horizontal="center" vertical="top" wrapText="1"/>
    </xf>
    <xf numFmtId="169" fontId="19" fillId="33" borderId="23" xfId="0" applyNumberFormat="1" applyFont="1" applyFill="1" applyBorder="1" applyAlignment="1">
      <alignment horizontal="center" vertical="top" wrapText="1"/>
    </xf>
    <xf numFmtId="169" fontId="18" fillId="0" borderId="0" xfId="0" applyNumberFormat="1" applyFont="1" applyBorder="1" applyAlignment="1">
      <alignment vertical="top" wrapText="1"/>
    </xf>
    <xf numFmtId="169" fontId="18" fillId="0" borderId="21" xfId="0" applyNumberFormat="1" applyFont="1" applyBorder="1" applyAlignment="1">
      <alignment vertical="top" wrapText="1"/>
    </xf>
    <xf numFmtId="169" fontId="18" fillId="0" borderId="17" xfId="0" applyNumberFormat="1" applyFont="1" applyBorder="1" applyAlignment="1">
      <alignment vertical="top" wrapText="1"/>
    </xf>
    <xf numFmtId="169" fontId="19" fillId="0" borderId="12" xfId="0" applyNumberFormat="1" applyFont="1" applyBorder="1" applyAlignment="1">
      <alignment horizontal="center" vertical="top" wrapText="1"/>
    </xf>
    <xf numFmtId="169" fontId="18" fillId="0" borderId="18" xfId="0" applyNumberFormat="1" applyFont="1" applyBorder="1" applyAlignment="1">
      <alignment horizontal="center" vertical="top" wrapText="1"/>
    </xf>
    <xf numFmtId="171" fontId="18" fillId="33" borderId="18" xfId="0" applyNumberFormat="1" applyFont="1" applyFill="1" applyBorder="1" applyAlignment="1">
      <alignment horizontal="center" vertical="top" wrapText="1"/>
    </xf>
    <xf numFmtId="169" fontId="18" fillId="0" borderId="18" xfId="0" applyNumberFormat="1" applyFont="1" applyBorder="1" applyAlignment="1">
      <alignment vertical="top" wrapText="1"/>
    </xf>
    <xf numFmtId="171" fontId="18" fillId="33" borderId="17" xfId="0" applyNumberFormat="1" applyFont="1" applyFill="1" applyBorder="1" applyAlignment="1">
      <alignment horizontal="center" vertical="top" wrapText="1"/>
    </xf>
    <xf numFmtId="169" fontId="19" fillId="33" borderId="18" xfId="0" applyNumberFormat="1" applyFont="1" applyFill="1" applyBorder="1" applyAlignment="1">
      <alignment horizontal="center" vertical="top" wrapText="1"/>
    </xf>
    <xf numFmtId="169" fontId="19" fillId="33" borderId="17" xfId="0" applyNumberFormat="1" applyFont="1" applyFill="1" applyBorder="1" applyAlignment="1">
      <alignment horizontal="center" vertical="top" wrapText="1"/>
    </xf>
    <xf numFmtId="175" fontId="19" fillId="33" borderId="18" xfId="0" applyNumberFormat="1" applyFont="1" applyFill="1" applyBorder="1" applyAlignment="1">
      <alignment horizontal="center" vertical="top" wrapText="1"/>
    </xf>
    <xf numFmtId="175" fontId="19" fillId="0" borderId="17" xfId="0" applyNumberFormat="1" applyFont="1" applyBorder="1" applyAlignment="1">
      <alignment horizontal="center" vertical="top" wrapText="1"/>
    </xf>
    <xf numFmtId="170" fontId="19" fillId="33" borderId="18" xfId="0" applyNumberFormat="1" applyFont="1" applyFill="1" applyBorder="1" applyAlignment="1">
      <alignment horizontal="center" vertical="top" wrapText="1"/>
    </xf>
    <xf numFmtId="170" fontId="18" fillId="33" borderId="10" xfId="0" applyNumberFormat="1" applyFont="1" applyFill="1" applyBorder="1" applyAlignment="1">
      <alignment horizontal="center" vertical="top" wrapText="1"/>
    </xf>
    <xf numFmtId="169" fontId="18" fillId="33" borderId="18" xfId="0" applyNumberFormat="1" applyFont="1" applyFill="1" applyBorder="1" applyAlignment="1">
      <alignment horizontal="center" vertical="top" wrapText="1"/>
    </xf>
    <xf numFmtId="170" fontId="19" fillId="0" borderId="17" xfId="0" applyNumberFormat="1" applyFont="1" applyBorder="1" applyAlignment="1">
      <alignment horizontal="center" vertical="top" wrapText="1"/>
    </xf>
    <xf numFmtId="169" fontId="19" fillId="0" borderId="17" xfId="0" applyNumberFormat="1" applyFont="1" applyBorder="1" applyAlignment="1">
      <alignment horizontal="center" vertical="top" wrapText="1"/>
    </xf>
    <xf numFmtId="170" fontId="18" fillId="0" borderId="17" xfId="0" applyNumberFormat="1" applyFont="1" applyBorder="1" applyAlignment="1">
      <alignment horizontal="center" vertical="top" wrapText="1"/>
    </xf>
    <xf numFmtId="0" fontId="18" fillId="33" borderId="18" xfId="0" applyNumberFormat="1" applyFont="1" applyFill="1" applyBorder="1" applyAlignment="1">
      <alignment horizontal="center" vertical="top" wrapText="1"/>
    </xf>
    <xf numFmtId="0" fontId="18" fillId="0" borderId="17" xfId="0" applyNumberFormat="1" applyFont="1" applyBorder="1" applyAlignment="1">
      <alignment horizontal="center" vertical="top" wrapText="1"/>
    </xf>
    <xf numFmtId="169" fontId="18" fillId="0" borderId="17" xfId="0" applyNumberFormat="1" applyFont="1" applyBorder="1" applyAlignment="1">
      <alignment horizontal="center" vertical="top" wrapText="1"/>
    </xf>
    <xf numFmtId="170" fontId="19" fillId="0" borderId="12" xfId="0" applyNumberFormat="1" applyFont="1" applyBorder="1" applyAlignment="1">
      <alignment horizontal="center" vertical="top" wrapText="1"/>
    </xf>
    <xf numFmtId="170" fontId="18" fillId="33" borderId="11" xfId="0" applyNumberFormat="1" applyFont="1" applyFill="1" applyBorder="1" applyAlignment="1">
      <alignment horizontal="center" vertical="top" wrapText="1"/>
    </xf>
    <xf numFmtId="169" fontId="18" fillId="33" borderId="10" xfId="0" applyNumberFormat="1" applyFont="1" applyFill="1" applyBorder="1" applyAlignment="1">
      <alignment horizontal="center" vertical="top" wrapText="1"/>
    </xf>
    <xf numFmtId="170" fontId="18" fillId="33" borderId="12" xfId="0" applyNumberFormat="1" applyFont="1" applyFill="1" applyBorder="1" applyAlignment="1">
      <alignment horizontal="center" vertical="top" wrapText="1"/>
    </xf>
    <xf numFmtId="169" fontId="18" fillId="0" borderId="12" xfId="0" applyNumberFormat="1" applyFont="1" applyBorder="1" applyAlignment="1">
      <alignment horizontal="center" vertical="top" wrapText="1"/>
    </xf>
    <xf numFmtId="170" fontId="18" fillId="0" borderId="12" xfId="0" applyNumberFormat="1" applyFont="1" applyBorder="1" applyAlignment="1">
      <alignment horizontal="center" vertical="top" wrapText="1"/>
    </xf>
    <xf numFmtId="169" fontId="19" fillId="33" borderId="14" xfId="0" applyNumberFormat="1" applyFont="1" applyFill="1" applyBorder="1" applyAlignment="1">
      <alignment horizontal="center" vertical="top" wrapText="1"/>
    </xf>
    <xf numFmtId="169" fontId="19" fillId="0" borderId="14" xfId="0" applyNumberFormat="1" applyFont="1" applyBorder="1" applyAlignment="1">
      <alignment horizontal="center" vertical="top" wrapText="1"/>
    </xf>
    <xf numFmtId="170" fontId="19" fillId="0" borderId="14" xfId="0" applyNumberFormat="1" applyFont="1" applyBorder="1" applyAlignment="1">
      <alignment horizontal="center" vertical="top" wrapText="1"/>
    </xf>
    <xf numFmtId="171" fontId="19" fillId="0" borderId="14" xfId="0" applyNumberFormat="1" applyFont="1" applyBorder="1" applyAlignment="1">
      <alignment horizontal="center" vertical="top" wrapText="1"/>
    </xf>
    <xf numFmtId="175" fontId="19" fillId="0" borderId="14" xfId="0" applyNumberFormat="1" applyFont="1" applyBorder="1" applyAlignment="1">
      <alignment horizontal="center" vertical="top" wrapText="1"/>
    </xf>
    <xf numFmtId="171" fontId="19" fillId="33" borderId="14" xfId="0" applyNumberFormat="1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22" fillId="33" borderId="19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justify" vertical="top" wrapText="1"/>
    </xf>
    <xf numFmtId="0" fontId="9" fillId="33" borderId="12" xfId="0" applyFont="1" applyFill="1" applyBorder="1" applyAlignment="1">
      <alignment horizontal="justify" vertical="top" wrapText="1"/>
    </xf>
    <xf numFmtId="0" fontId="9" fillId="33" borderId="16" xfId="0" applyFont="1" applyFill="1" applyBorder="1" applyAlignment="1">
      <alignment horizontal="justify" vertical="top" wrapText="1"/>
    </xf>
    <xf numFmtId="0" fontId="9" fillId="33" borderId="20" xfId="0" applyFont="1" applyFill="1" applyBorder="1" applyAlignment="1">
      <alignment horizontal="justify" vertical="top" wrapText="1"/>
    </xf>
    <xf numFmtId="0" fontId="8" fillId="33" borderId="24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0" fillId="33" borderId="21" xfId="0" applyFill="1" applyBorder="1" applyAlignment="1">
      <alignment/>
    </xf>
    <xf numFmtId="0" fontId="0" fillId="33" borderId="10" xfId="0" applyFill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22" fillId="33" borderId="2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22" fillId="33" borderId="20" xfId="0" applyFont="1" applyFill="1" applyBorder="1" applyAlignment="1">
      <alignment horizontal="center" vertical="top" wrapText="1"/>
    </xf>
    <xf numFmtId="0" fontId="22" fillId="33" borderId="23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justify" vertical="top" wrapText="1"/>
    </xf>
    <xf numFmtId="0" fontId="9" fillId="33" borderId="20" xfId="0" applyFont="1" applyFill="1" applyBorder="1" applyAlignment="1">
      <alignment horizontal="left" vertical="top" wrapText="1"/>
    </xf>
    <xf numFmtId="0" fontId="0" fillId="33" borderId="21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9" fillId="33" borderId="11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justify" vertical="top" wrapText="1"/>
    </xf>
    <xf numFmtId="0" fontId="8" fillId="33" borderId="24" xfId="0" applyFont="1" applyFill="1" applyBorder="1" applyAlignment="1">
      <alignment horizontal="justify" vertical="top" wrapText="1"/>
    </xf>
    <xf numFmtId="0" fontId="8" fillId="33" borderId="18" xfId="0" applyFont="1" applyFill="1" applyBorder="1" applyAlignment="1">
      <alignment horizontal="justify" vertical="top" wrapText="1"/>
    </xf>
    <xf numFmtId="0" fontId="6" fillId="33" borderId="18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8" fillId="33" borderId="22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justify" vertical="top" wrapText="1"/>
    </xf>
    <xf numFmtId="0" fontId="8" fillId="33" borderId="23" xfId="0" applyFont="1" applyFill="1" applyBorder="1" applyAlignment="1">
      <alignment horizontal="justify" vertical="top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8" fillId="33" borderId="24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19" fillId="33" borderId="19" xfId="0" applyNumberFormat="1" applyFont="1" applyFill="1" applyBorder="1" applyAlignment="1">
      <alignment horizontal="center" vertical="top" wrapText="1"/>
    </xf>
    <xf numFmtId="0" fontId="19" fillId="33" borderId="21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16" fontId="8" fillId="33" borderId="19" xfId="0" applyNumberFormat="1" applyFont="1" applyFill="1" applyBorder="1" applyAlignment="1">
      <alignment horizontal="left" vertical="top" wrapText="1"/>
    </xf>
    <xf numFmtId="16" fontId="8" fillId="33" borderId="21" xfId="0" applyNumberFormat="1" applyFont="1" applyFill="1" applyBorder="1" applyAlignment="1">
      <alignment horizontal="left" vertical="top" wrapText="1"/>
    </xf>
    <xf numFmtId="16" fontId="8" fillId="33" borderId="10" xfId="0" applyNumberFormat="1" applyFont="1" applyFill="1" applyBorder="1" applyAlignment="1">
      <alignment horizontal="left" vertical="top" wrapText="1"/>
    </xf>
    <xf numFmtId="0" fontId="18" fillId="33" borderId="19" xfId="0" applyNumberFormat="1" applyFont="1" applyFill="1" applyBorder="1" applyAlignment="1">
      <alignment horizontal="center" vertical="top" wrapText="1"/>
    </xf>
    <xf numFmtId="0" fontId="18" fillId="33" borderId="21" xfId="0" applyNumberFormat="1" applyFont="1" applyFill="1" applyBorder="1" applyAlignment="1">
      <alignment horizontal="center" vertical="top" wrapText="1"/>
    </xf>
    <xf numFmtId="0" fontId="18" fillId="33" borderId="10" xfId="0" applyNumberFormat="1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70" fontId="19" fillId="33" borderId="19" xfId="0" applyNumberFormat="1" applyFont="1" applyFill="1" applyBorder="1" applyAlignment="1">
      <alignment horizontal="center" vertical="top" wrapText="1"/>
    </xf>
    <xf numFmtId="170" fontId="19" fillId="33" borderId="21" xfId="0" applyNumberFormat="1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9" fillId="33" borderId="15" xfId="0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69" fontId="22" fillId="33" borderId="19" xfId="0" applyNumberFormat="1" applyFont="1" applyFill="1" applyBorder="1" applyAlignment="1">
      <alignment horizontal="center" vertical="top" wrapText="1"/>
    </xf>
    <xf numFmtId="169" fontId="22" fillId="33" borderId="21" xfId="0" applyNumberFormat="1" applyFont="1" applyFill="1" applyBorder="1" applyAlignment="1">
      <alignment horizontal="center" vertical="top" wrapText="1"/>
    </xf>
    <xf numFmtId="169" fontId="22" fillId="33" borderId="10" xfId="0" applyNumberFormat="1" applyFont="1" applyFill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1" fontId="22" fillId="33" borderId="19" xfId="0" applyNumberFormat="1" applyFont="1" applyFill="1" applyBorder="1" applyAlignment="1">
      <alignment horizontal="center" vertical="top" wrapText="1"/>
    </xf>
    <xf numFmtId="171" fontId="22" fillId="33" borderId="21" xfId="0" applyNumberFormat="1" applyFont="1" applyFill="1" applyBorder="1" applyAlignment="1">
      <alignment horizontal="center" vertical="top" wrapText="1"/>
    </xf>
    <xf numFmtId="171" fontId="22" fillId="33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0" fontId="22" fillId="33" borderId="19" xfId="0" applyNumberFormat="1" applyFont="1" applyFill="1" applyBorder="1" applyAlignment="1">
      <alignment horizontal="center" vertical="top" wrapText="1"/>
    </xf>
    <xf numFmtId="170" fontId="22" fillId="33" borderId="21" xfId="0" applyNumberFormat="1" applyFont="1" applyFill="1" applyBorder="1" applyAlignment="1">
      <alignment horizontal="center" vertical="top" wrapText="1"/>
    </xf>
    <xf numFmtId="170" fontId="22" fillId="33" borderId="10" xfId="0" applyNumberFormat="1" applyFont="1" applyFill="1" applyBorder="1" applyAlignment="1">
      <alignment horizontal="center" vertical="top" wrapText="1"/>
    </xf>
    <xf numFmtId="16" fontId="8" fillId="0" borderId="19" xfId="0" applyNumberFormat="1" applyFont="1" applyBorder="1" applyAlignment="1">
      <alignment horizontal="center" vertical="center" wrapText="1"/>
    </xf>
    <xf numFmtId="16" fontId="8" fillId="0" borderId="21" xfId="0" applyNumberFormat="1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3"/>
  <sheetViews>
    <sheetView tabSelected="1" zoomScale="65" zoomScaleNormal="65" zoomScalePageLayoutView="0" workbookViewId="0" topLeftCell="D1">
      <selection activeCell="I4" sqref="I4:I6"/>
    </sheetView>
  </sheetViews>
  <sheetFormatPr defaultColWidth="9.00390625" defaultRowHeight="12.75"/>
  <cols>
    <col min="1" max="1" width="36.25390625" style="0" customWidth="1"/>
    <col min="2" max="2" width="21.375" style="0" customWidth="1"/>
    <col min="3" max="3" width="19.75390625" style="0" customWidth="1"/>
    <col min="4" max="4" width="22.75390625" style="0" customWidth="1"/>
    <col min="5" max="5" width="20.25390625" style="0" customWidth="1"/>
    <col min="6" max="6" width="19.625" style="0" customWidth="1"/>
    <col min="7" max="7" width="24.375" style="0" customWidth="1"/>
    <col min="8" max="8" width="31.125" style="0" customWidth="1"/>
    <col min="9" max="9" width="46.875" style="0" customWidth="1"/>
    <col min="10" max="10" width="64.25390625" style="0" customWidth="1"/>
  </cols>
  <sheetData>
    <row r="1" spans="9:10" ht="24" customHeight="1">
      <c r="I1" s="39"/>
      <c r="J1" s="40" t="s">
        <v>199</v>
      </c>
    </row>
    <row r="2" spans="1:10" ht="33">
      <c r="A2" s="392" t="s">
        <v>173</v>
      </c>
      <c r="B2" s="392"/>
      <c r="C2" s="392"/>
      <c r="D2" s="392"/>
      <c r="E2" s="392"/>
      <c r="F2" s="392"/>
      <c r="G2" s="392"/>
      <c r="H2" s="392"/>
      <c r="I2" s="392"/>
      <c r="J2" s="1"/>
    </row>
    <row r="3" ht="13.5" thickBot="1">
      <c r="H3" t="s">
        <v>149</v>
      </c>
    </row>
    <row r="4" spans="1:10" ht="28.5" customHeight="1" thickBot="1">
      <c r="A4" s="352" t="s">
        <v>59</v>
      </c>
      <c r="B4" s="352"/>
      <c r="C4" s="352" t="s">
        <v>60</v>
      </c>
      <c r="D4" s="339" t="s">
        <v>0</v>
      </c>
      <c r="E4" s="350" t="s">
        <v>142</v>
      </c>
      <c r="F4" s="351"/>
      <c r="G4" s="351"/>
      <c r="H4" s="351"/>
      <c r="I4" s="339" t="s">
        <v>1</v>
      </c>
      <c r="J4" s="339" t="s">
        <v>2</v>
      </c>
    </row>
    <row r="5" spans="1:10" ht="28.5" customHeight="1" thickBot="1">
      <c r="A5" s="353"/>
      <c r="B5" s="353"/>
      <c r="C5" s="353"/>
      <c r="D5" s="343"/>
      <c r="E5" s="339" t="s">
        <v>136</v>
      </c>
      <c r="F5" s="350" t="s">
        <v>143</v>
      </c>
      <c r="G5" s="366"/>
      <c r="H5" s="339" t="s">
        <v>144</v>
      </c>
      <c r="I5" s="343"/>
      <c r="J5" s="343"/>
    </row>
    <row r="6" spans="1:10" ht="172.5" customHeight="1" thickBot="1">
      <c r="A6" s="354"/>
      <c r="B6" s="354"/>
      <c r="C6" s="354"/>
      <c r="D6" s="340"/>
      <c r="E6" s="340"/>
      <c r="F6" s="103" t="s">
        <v>40</v>
      </c>
      <c r="G6" s="13" t="s">
        <v>137</v>
      </c>
      <c r="H6" s="340"/>
      <c r="I6" s="340"/>
      <c r="J6" s="340"/>
    </row>
    <row r="7" spans="1:10" ht="19.5" thickBot="1">
      <c r="A7" s="16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3">
        <v>7</v>
      </c>
      <c r="H7" s="16">
        <v>8</v>
      </c>
      <c r="I7" s="19">
        <v>9</v>
      </c>
      <c r="J7" s="19">
        <v>10</v>
      </c>
    </row>
    <row r="8" spans="1:10" ht="12.75">
      <c r="A8" s="344" t="s">
        <v>3</v>
      </c>
      <c r="B8" s="345"/>
      <c r="C8" s="345"/>
      <c r="D8" s="345"/>
      <c r="E8" s="345"/>
      <c r="F8" s="345"/>
      <c r="G8" s="345"/>
      <c r="H8" s="345"/>
      <c r="I8" s="345"/>
      <c r="J8" s="346"/>
    </row>
    <row r="9" spans="1:10" ht="13.5" thickBot="1">
      <c r="A9" s="347"/>
      <c r="B9" s="348"/>
      <c r="C9" s="348"/>
      <c r="D9" s="348"/>
      <c r="E9" s="348"/>
      <c r="F9" s="348"/>
      <c r="G9" s="348"/>
      <c r="H9" s="348"/>
      <c r="I9" s="348"/>
      <c r="J9" s="349"/>
    </row>
    <row r="10" spans="1:10" ht="19.5" thickBot="1">
      <c r="A10" s="355" t="s">
        <v>164</v>
      </c>
      <c r="B10" s="356"/>
      <c r="C10" s="356"/>
      <c r="D10" s="356"/>
      <c r="E10" s="356"/>
      <c r="F10" s="356"/>
      <c r="G10" s="356"/>
      <c r="H10" s="356"/>
      <c r="I10" s="356"/>
      <c r="J10" s="357"/>
    </row>
    <row r="11" spans="1:10" ht="16.5" customHeight="1">
      <c r="A11" s="360" t="s">
        <v>165</v>
      </c>
      <c r="B11" s="358"/>
      <c r="C11" s="358"/>
      <c r="D11" s="358"/>
      <c r="E11" s="358"/>
      <c r="F11" s="358"/>
      <c r="G11" s="358"/>
      <c r="H11" s="358"/>
      <c r="I11" s="358"/>
      <c r="J11" s="359"/>
    </row>
    <row r="12" spans="1:10" ht="19.5" thickBot="1">
      <c r="A12" s="361" t="s">
        <v>166</v>
      </c>
      <c r="B12" s="362"/>
      <c r="C12" s="362"/>
      <c r="D12" s="362"/>
      <c r="E12" s="362"/>
      <c r="F12" s="362"/>
      <c r="G12" s="362"/>
      <c r="H12" s="362"/>
      <c r="I12" s="362"/>
      <c r="J12" s="363"/>
    </row>
    <row r="13" spans="1:10" ht="19.5" thickBot="1">
      <c r="A13" s="355" t="s">
        <v>4</v>
      </c>
      <c r="B13" s="356"/>
      <c r="C13" s="356"/>
      <c r="D13" s="358"/>
      <c r="E13" s="358"/>
      <c r="F13" s="358"/>
      <c r="G13" s="358"/>
      <c r="H13" s="358"/>
      <c r="I13" s="358"/>
      <c r="J13" s="359"/>
    </row>
    <row r="14" spans="1:10" ht="21.75" customHeight="1" thickBot="1">
      <c r="A14" s="253" t="s">
        <v>167</v>
      </c>
      <c r="B14" s="267"/>
      <c r="C14" s="256" t="s">
        <v>57</v>
      </c>
      <c r="D14" s="341">
        <f>F14+F15+F16+F20+G14+G15+G16+G20+F17+F18+F19+G17+G18+G19</f>
        <v>1968.74101</v>
      </c>
      <c r="E14" s="364"/>
      <c r="F14" s="163">
        <f>393.18+1.76501</f>
        <v>394.94501</v>
      </c>
      <c r="G14" s="164">
        <v>212.7162</v>
      </c>
      <c r="H14" s="267"/>
      <c r="I14" s="29" t="s">
        <v>109</v>
      </c>
      <c r="J14" s="253" t="s">
        <v>178</v>
      </c>
    </row>
    <row r="15" spans="1:10" ht="20.25" customHeight="1" thickBot="1">
      <c r="A15" s="254"/>
      <c r="B15" s="268"/>
      <c r="C15" s="286"/>
      <c r="D15" s="342"/>
      <c r="E15" s="365"/>
      <c r="F15" s="165">
        <v>400</v>
      </c>
      <c r="G15" s="166">
        <f>168.1138-10.054</f>
        <v>158.0598</v>
      </c>
      <c r="H15" s="268"/>
      <c r="I15" s="29" t="s">
        <v>107</v>
      </c>
      <c r="J15" s="297"/>
    </row>
    <row r="16" spans="1:10" ht="21" customHeight="1" thickBot="1">
      <c r="A16" s="254"/>
      <c r="B16" s="268"/>
      <c r="C16" s="286"/>
      <c r="D16" s="342"/>
      <c r="E16" s="365"/>
      <c r="F16" s="165">
        <f>177.72+26.2</f>
        <v>203.92</v>
      </c>
      <c r="G16" s="166">
        <v>124</v>
      </c>
      <c r="H16" s="268"/>
      <c r="I16" s="54" t="s">
        <v>110</v>
      </c>
      <c r="J16" s="297"/>
    </row>
    <row r="17" spans="1:10" ht="24.75" customHeight="1" thickBot="1">
      <c r="A17" s="254"/>
      <c r="B17" s="268"/>
      <c r="C17" s="286"/>
      <c r="D17" s="342"/>
      <c r="E17" s="365"/>
      <c r="F17" s="165">
        <f>143+24</f>
        <v>167</v>
      </c>
      <c r="G17" s="167">
        <v>10</v>
      </c>
      <c r="H17" s="268"/>
      <c r="I17" s="55" t="s">
        <v>106</v>
      </c>
      <c r="J17" s="297"/>
    </row>
    <row r="18" spans="1:10" ht="21" customHeight="1" thickBot="1">
      <c r="A18" s="254"/>
      <c r="B18" s="268"/>
      <c r="C18" s="286"/>
      <c r="D18" s="342"/>
      <c r="E18" s="365"/>
      <c r="F18" s="168">
        <v>20</v>
      </c>
      <c r="G18" s="167"/>
      <c r="H18" s="268"/>
      <c r="I18" s="125" t="s">
        <v>147</v>
      </c>
      <c r="J18" s="297"/>
    </row>
    <row r="19" spans="1:10" ht="21" customHeight="1" thickBot="1">
      <c r="A19" s="254"/>
      <c r="B19" s="268"/>
      <c r="C19" s="286"/>
      <c r="D19" s="342"/>
      <c r="E19" s="365"/>
      <c r="F19" s="168">
        <v>178.1</v>
      </c>
      <c r="G19" s="167"/>
      <c r="H19" s="268"/>
      <c r="I19" s="125" t="s">
        <v>160</v>
      </c>
      <c r="J19" s="297"/>
    </row>
    <row r="20" spans="1:10" ht="21.75" customHeight="1" thickBot="1">
      <c r="A20" s="254"/>
      <c r="B20" s="268"/>
      <c r="C20" s="286"/>
      <c r="D20" s="342"/>
      <c r="E20" s="365"/>
      <c r="F20" s="169">
        <v>100</v>
      </c>
      <c r="G20" s="167"/>
      <c r="H20" s="268"/>
      <c r="I20" s="125" t="s">
        <v>103</v>
      </c>
      <c r="J20" s="297"/>
    </row>
    <row r="21" spans="1:10" ht="21" customHeight="1" thickBot="1">
      <c r="A21" s="254"/>
      <c r="B21" s="268"/>
      <c r="C21" s="256" t="s">
        <v>58</v>
      </c>
      <c r="D21" s="290">
        <f>G21+G22+G23+G24</f>
        <v>0</v>
      </c>
      <c r="E21" s="365"/>
      <c r="F21" s="165"/>
      <c r="G21" s="166">
        <v>0</v>
      </c>
      <c r="H21" s="268"/>
      <c r="I21" s="267" t="s">
        <v>12</v>
      </c>
      <c r="J21" s="297"/>
    </row>
    <row r="22" spans="1:10" ht="18.75" customHeight="1" thickBot="1">
      <c r="A22" s="254"/>
      <c r="B22" s="268"/>
      <c r="C22" s="286"/>
      <c r="D22" s="291"/>
      <c r="E22" s="365"/>
      <c r="F22" s="171"/>
      <c r="G22" s="172">
        <v>0</v>
      </c>
      <c r="H22" s="268"/>
      <c r="I22" s="268"/>
      <c r="J22" s="297"/>
    </row>
    <row r="23" spans="1:10" ht="21.75" customHeight="1" thickBot="1">
      <c r="A23" s="254"/>
      <c r="B23" s="268"/>
      <c r="C23" s="286"/>
      <c r="D23" s="291"/>
      <c r="E23" s="365"/>
      <c r="F23" s="173"/>
      <c r="G23" s="166">
        <v>0</v>
      </c>
      <c r="H23" s="268"/>
      <c r="I23" s="268"/>
      <c r="J23" s="297"/>
    </row>
    <row r="24" spans="1:10" ht="18" customHeight="1" thickBot="1">
      <c r="A24" s="254"/>
      <c r="B24" s="268"/>
      <c r="C24" s="286"/>
      <c r="D24" s="291"/>
      <c r="E24" s="365"/>
      <c r="F24" s="171"/>
      <c r="G24" s="166">
        <v>0</v>
      </c>
      <c r="H24" s="268"/>
      <c r="I24" s="268"/>
      <c r="J24" s="297"/>
    </row>
    <row r="25" spans="1:10" ht="21.75" customHeight="1" thickBot="1">
      <c r="A25" s="254"/>
      <c r="B25" s="268"/>
      <c r="C25" s="256" t="s">
        <v>115</v>
      </c>
      <c r="D25" s="290">
        <f>G25+G26+G27+G28</f>
        <v>100</v>
      </c>
      <c r="E25" s="365"/>
      <c r="F25" s="173"/>
      <c r="G25" s="166">
        <v>20</v>
      </c>
      <c r="H25" s="268"/>
      <c r="I25" s="267" t="s">
        <v>12</v>
      </c>
      <c r="J25" s="297"/>
    </row>
    <row r="26" spans="1:10" ht="20.25" customHeight="1" thickBot="1">
      <c r="A26" s="254"/>
      <c r="B26" s="268"/>
      <c r="C26" s="286"/>
      <c r="D26" s="291"/>
      <c r="E26" s="365"/>
      <c r="F26" s="171"/>
      <c r="G26" s="172">
        <v>50</v>
      </c>
      <c r="H26" s="268"/>
      <c r="I26" s="268"/>
      <c r="J26" s="297"/>
    </row>
    <row r="27" spans="1:10" ht="21.75" customHeight="1" thickBot="1">
      <c r="A27" s="254"/>
      <c r="B27" s="268"/>
      <c r="C27" s="286"/>
      <c r="D27" s="291"/>
      <c r="E27" s="365"/>
      <c r="F27" s="173"/>
      <c r="G27" s="166">
        <v>20</v>
      </c>
      <c r="H27" s="268"/>
      <c r="I27" s="268"/>
      <c r="J27" s="297"/>
    </row>
    <row r="28" spans="1:10" ht="21" customHeight="1" thickBot="1">
      <c r="A28" s="254"/>
      <c r="B28" s="268"/>
      <c r="C28" s="286"/>
      <c r="D28" s="291"/>
      <c r="E28" s="365"/>
      <c r="F28" s="174"/>
      <c r="G28" s="166">
        <v>10</v>
      </c>
      <c r="H28" s="269"/>
      <c r="I28" s="268"/>
      <c r="J28" s="298"/>
    </row>
    <row r="29" spans="1:10" ht="16.5" thickBot="1">
      <c r="A29" s="367">
        <v>0</v>
      </c>
      <c r="B29" s="368"/>
      <c r="C29" s="368"/>
      <c r="D29" s="368"/>
      <c r="E29" s="368"/>
      <c r="F29" s="369"/>
      <c r="G29" s="368"/>
      <c r="H29" s="368"/>
      <c r="I29" s="368"/>
      <c r="J29" s="370"/>
    </row>
    <row r="30" spans="1:10" ht="30.75" customHeight="1" thickBot="1">
      <c r="A30" s="299" t="s">
        <v>67</v>
      </c>
      <c r="B30" s="301"/>
      <c r="C30" s="301"/>
      <c r="D30" s="301"/>
      <c r="E30" s="301"/>
      <c r="F30" s="301"/>
      <c r="G30" s="301"/>
      <c r="H30" s="301"/>
      <c r="I30" s="301"/>
      <c r="J30" s="302"/>
    </row>
    <row r="31" spans="1:10" ht="23.25" customHeight="1" thickBot="1">
      <c r="A31" s="299" t="s">
        <v>4</v>
      </c>
      <c r="B31" s="301"/>
      <c r="C31" s="301"/>
      <c r="D31" s="301"/>
      <c r="E31" s="301"/>
      <c r="F31" s="301"/>
      <c r="G31" s="301"/>
      <c r="H31" s="301"/>
      <c r="I31" s="301"/>
      <c r="J31" s="302"/>
    </row>
    <row r="32" spans="1:10" ht="27.75" customHeight="1" thickBot="1">
      <c r="A32" s="253" t="s">
        <v>5</v>
      </c>
      <c r="B32" s="29"/>
      <c r="C32" s="50" t="s">
        <v>163</v>
      </c>
      <c r="D32" s="50">
        <f>F32</f>
        <v>0</v>
      </c>
      <c r="E32" s="50"/>
      <c r="F32" s="126"/>
      <c r="G32" s="58"/>
      <c r="H32" s="50"/>
      <c r="I32" s="125"/>
      <c r="J32" s="253" t="s">
        <v>44</v>
      </c>
    </row>
    <row r="33" spans="1:10" ht="27.75" customHeight="1" thickBot="1">
      <c r="A33" s="254"/>
      <c r="B33" s="29"/>
      <c r="C33" s="50" t="s">
        <v>58</v>
      </c>
      <c r="D33" s="50"/>
      <c r="E33" s="50"/>
      <c r="F33" s="50"/>
      <c r="G33" s="58"/>
      <c r="H33" s="50"/>
      <c r="I33" s="59"/>
      <c r="J33" s="254"/>
    </row>
    <row r="34" spans="1:10" ht="27.75" customHeight="1" thickBot="1">
      <c r="A34" s="255"/>
      <c r="B34" s="54"/>
      <c r="C34" s="18" t="s">
        <v>115</v>
      </c>
      <c r="D34" s="18"/>
      <c r="E34" s="18"/>
      <c r="F34" s="18"/>
      <c r="G34" s="18"/>
      <c r="H34" s="18"/>
      <c r="I34" s="14"/>
      <c r="J34" s="255"/>
    </row>
    <row r="35" spans="1:10" ht="29.25" customHeight="1" thickBot="1">
      <c r="A35" s="371" t="s">
        <v>68</v>
      </c>
      <c r="B35" s="300"/>
      <c r="C35" s="300"/>
      <c r="D35" s="300"/>
      <c r="E35" s="300"/>
      <c r="F35" s="300"/>
      <c r="G35" s="300"/>
      <c r="H35" s="300"/>
      <c r="I35" s="300"/>
      <c r="J35" s="329"/>
    </row>
    <row r="36" spans="1:10" ht="20.25" customHeight="1">
      <c r="A36" s="326" t="s">
        <v>69</v>
      </c>
      <c r="B36" s="327"/>
      <c r="C36" s="327"/>
      <c r="D36" s="327"/>
      <c r="E36" s="327"/>
      <c r="F36" s="327"/>
      <c r="G36" s="327"/>
      <c r="H36" s="327"/>
      <c r="I36" s="327"/>
      <c r="J36" s="328"/>
    </row>
    <row r="37" spans="1:10" ht="36.75" customHeight="1" thickBot="1">
      <c r="A37" s="265" t="s">
        <v>36</v>
      </c>
      <c r="B37" s="266"/>
      <c r="C37" s="266"/>
      <c r="D37" s="266"/>
      <c r="E37" s="266"/>
      <c r="F37" s="266"/>
      <c r="G37" s="266"/>
      <c r="H37" s="266"/>
      <c r="I37" s="266"/>
      <c r="J37" s="372"/>
    </row>
    <row r="38" spans="1:10" ht="19.5" thickBot="1">
      <c r="A38" s="299" t="s">
        <v>4</v>
      </c>
      <c r="B38" s="301"/>
      <c r="C38" s="301"/>
      <c r="D38" s="301"/>
      <c r="E38" s="301"/>
      <c r="F38" s="301"/>
      <c r="G38" s="301"/>
      <c r="H38" s="301"/>
      <c r="I38" s="301"/>
      <c r="J38" s="328"/>
    </row>
    <row r="39" spans="1:10" ht="76.5" customHeight="1" thickBot="1">
      <c r="A39" s="253" t="s">
        <v>108</v>
      </c>
      <c r="B39" s="62"/>
      <c r="C39" s="145">
        <v>2014</v>
      </c>
      <c r="D39" s="175">
        <f>G39</f>
        <v>75</v>
      </c>
      <c r="E39" s="173"/>
      <c r="F39" s="173"/>
      <c r="G39" s="166">
        <f>105-30</f>
        <v>75</v>
      </c>
      <c r="H39" s="23"/>
      <c r="I39" s="63" t="s">
        <v>37</v>
      </c>
      <c r="J39" s="104" t="s">
        <v>6</v>
      </c>
    </row>
    <row r="40" spans="1:10" ht="36" customHeight="1" thickBot="1">
      <c r="A40" s="254"/>
      <c r="B40" s="42"/>
      <c r="C40" s="146">
        <v>2015</v>
      </c>
      <c r="D40" s="175">
        <f>G40</f>
        <v>90.39736</v>
      </c>
      <c r="E40" s="176"/>
      <c r="F40" s="173"/>
      <c r="G40" s="177">
        <f>80+3.36972+7.02764</f>
        <v>90.39736</v>
      </c>
      <c r="H40" s="23"/>
      <c r="I40" s="63" t="s">
        <v>37</v>
      </c>
      <c r="J40" s="105" t="s">
        <v>39</v>
      </c>
    </row>
    <row r="41" spans="1:10" ht="76.5" customHeight="1" thickBot="1">
      <c r="A41" s="255"/>
      <c r="B41" s="43"/>
      <c r="C41" s="146">
        <v>2016</v>
      </c>
      <c r="D41" s="175">
        <f>G41</f>
        <v>80</v>
      </c>
      <c r="E41" s="176"/>
      <c r="F41" s="173"/>
      <c r="G41" s="165">
        <v>80</v>
      </c>
      <c r="H41" s="23"/>
      <c r="I41" s="67" t="s">
        <v>12</v>
      </c>
      <c r="J41" s="64"/>
    </row>
    <row r="42" spans="1:10" ht="27.75" customHeight="1" thickBot="1">
      <c r="A42" s="299" t="s">
        <v>70</v>
      </c>
      <c r="B42" s="301"/>
      <c r="C42" s="301"/>
      <c r="D42" s="301"/>
      <c r="E42" s="301"/>
      <c r="F42" s="301"/>
      <c r="G42" s="301"/>
      <c r="H42" s="301"/>
      <c r="I42" s="301"/>
      <c r="J42" s="302"/>
    </row>
    <row r="43" spans="1:10" ht="33" customHeight="1" thickBot="1">
      <c r="A43" s="299" t="s">
        <v>71</v>
      </c>
      <c r="B43" s="301"/>
      <c r="C43" s="301"/>
      <c r="D43" s="301"/>
      <c r="E43" s="301"/>
      <c r="F43" s="301"/>
      <c r="G43" s="301"/>
      <c r="H43" s="301"/>
      <c r="I43" s="301"/>
      <c r="J43" s="302"/>
    </row>
    <row r="44" spans="1:10" ht="21" customHeight="1">
      <c r="A44" s="326" t="s">
        <v>4</v>
      </c>
      <c r="B44" s="327"/>
      <c r="C44" s="327"/>
      <c r="D44" s="327"/>
      <c r="E44" s="327"/>
      <c r="F44" s="327"/>
      <c r="G44" s="327"/>
      <c r="H44" s="327"/>
      <c r="I44" s="327"/>
      <c r="J44" s="328"/>
    </row>
    <row r="45" spans="1:10" ht="21.75" customHeight="1" thickBot="1">
      <c r="A45" s="371"/>
      <c r="B45" s="300"/>
      <c r="C45" s="300"/>
      <c r="D45" s="300"/>
      <c r="E45" s="300"/>
      <c r="F45" s="300"/>
      <c r="G45" s="300"/>
      <c r="H45" s="300"/>
      <c r="I45" s="300"/>
      <c r="J45" s="329"/>
    </row>
    <row r="46" spans="1:10" ht="59.25" customHeight="1" thickBot="1">
      <c r="A46" s="253" t="s">
        <v>100</v>
      </c>
      <c r="B46" s="65"/>
      <c r="C46" s="147">
        <v>2014</v>
      </c>
      <c r="D46" s="178">
        <f>G46</f>
        <v>22</v>
      </c>
      <c r="E46" s="178"/>
      <c r="F46" s="178"/>
      <c r="G46" s="167">
        <v>22</v>
      </c>
      <c r="H46" s="18"/>
      <c r="I46" s="267" t="s">
        <v>12</v>
      </c>
      <c r="J46" s="253" t="s">
        <v>45</v>
      </c>
    </row>
    <row r="47" spans="1:10" ht="42" customHeight="1" thickBot="1">
      <c r="A47" s="254"/>
      <c r="B47" s="42"/>
      <c r="C47" s="146">
        <v>2015</v>
      </c>
      <c r="D47" s="178">
        <f>G47</f>
        <v>20</v>
      </c>
      <c r="E47" s="179"/>
      <c r="F47" s="180"/>
      <c r="G47" s="165">
        <v>20</v>
      </c>
      <c r="H47" s="18"/>
      <c r="I47" s="268"/>
      <c r="J47" s="254"/>
    </row>
    <row r="48" spans="1:10" ht="161.25" customHeight="1" thickBot="1">
      <c r="A48" s="255"/>
      <c r="B48" s="43"/>
      <c r="C48" s="149">
        <v>2016</v>
      </c>
      <c r="D48" s="178">
        <f>G48</f>
        <v>20</v>
      </c>
      <c r="E48" s="181"/>
      <c r="F48" s="182"/>
      <c r="G48" s="183">
        <v>20</v>
      </c>
      <c r="H48" s="66"/>
      <c r="I48" s="269"/>
      <c r="J48" s="255"/>
    </row>
    <row r="49" spans="1:10" ht="33" customHeight="1" thickBot="1">
      <c r="A49" s="326" t="s">
        <v>72</v>
      </c>
      <c r="B49" s="327"/>
      <c r="C49" s="327"/>
      <c r="D49" s="327"/>
      <c r="E49" s="327"/>
      <c r="F49" s="327"/>
      <c r="G49" s="327"/>
      <c r="H49" s="327"/>
      <c r="I49" s="327"/>
      <c r="J49" s="328"/>
    </row>
    <row r="50" spans="1:10" ht="22.5" customHeight="1">
      <c r="A50" s="326" t="s">
        <v>73</v>
      </c>
      <c r="B50" s="327"/>
      <c r="C50" s="327"/>
      <c r="D50" s="327"/>
      <c r="E50" s="327"/>
      <c r="F50" s="327"/>
      <c r="G50" s="327"/>
      <c r="H50" s="327"/>
      <c r="I50" s="327"/>
      <c r="J50" s="328"/>
    </row>
    <row r="51" spans="1:10" ht="24" customHeight="1" thickBot="1">
      <c r="A51" s="323" t="s">
        <v>7</v>
      </c>
      <c r="B51" s="324"/>
      <c r="C51" s="324"/>
      <c r="D51" s="324"/>
      <c r="E51" s="324"/>
      <c r="F51" s="324"/>
      <c r="G51" s="324"/>
      <c r="H51" s="324"/>
      <c r="I51" s="324"/>
      <c r="J51" s="325"/>
    </row>
    <row r="52" spans="1:10" ht="19.5" thickBot="1">
      <c r="A52" s="299" t="s">
        <v>4</v>
      </c>
      <c r="B52" s="301"/>
      <c r="C52" s="301"/>
      <c r="D52" s="301"/>
      <c r="E52" s="301"/>
      <c r="F52" s="301"/>
      <c r="G52" s="301"/>
      <c r="H52" s="301"/>
      <c r="I52" s="301"/>
      <c r="J52" s="302"/>
    </row>
    <row r="53" spans="1:10" ht="46.5" customHeight="1" thickBot="1">
      <c r="A53" s="253" t="s">
        <v>46</v>
      </c>
      <c r="B53" s="44"/>
      <c r="C53" s="256">
        <v>2014</v>
      </c>
      <c r="D53" s="290">
        <f>G53+G54</f>
        <v>30</v>
      </c>
      <c r="E53" s="184"/>
      <c r="F53" s="173"/>
      <c r="G53" s="165">
        <v>12</v>
      </c>
      <c r="H53" s="24"/>
      <c r="I53" s="22" t="s">
        <v>168</v>
      </c>
      <c r="J53" s="253" t="s">
        <v>179</v>
      </c>
    </row>
    <row r="54" spans="1:10" ht="46.5" customHeight="1" thickBot="1">
      <c r="A54" s="254"/>
      <c r="B54" s="45"/>
      <c r="C54" s="257"/>
      <c r="D54" s="292"/>
      <c r="E54" s="176"/>
      <c r="F54" s="173"/>
      <c r="G54" s="165">
        <v>18</v>
      </c>
      <c r="H54" s="26"/>
      <c r="I54" s="22" t="s">
        <v>169</v>
      </c>
      <c r="J54" s="254"/>
    </row>
    <row r="55" spans="1:10" ht="51" customHeight="1" thickBot="1">
      <c r="A55" s="254"/>
      <c r="B55" s="45"/>
      <c r="C55" s="146">
        <v>2015</v>
      </c>
      <c r="D55" s="179">
        <f>G55</f>
        <v>14.3702</v>
      </c>
      <c r="E55" s="176"/>
      <c r="F55" s="173"/>
      <c r="G55" s="165">
        <f>30-10-5.6298</f>
        <v>14.3702</v>
      </c>
      <c r="H55" s="26"/>
      <c r="I55" s="14" t="s">
        <v>12</v>
      </c>
      <c r="J55" s="254"/>
    </row>
    <row r="56" spans="1:10" ht="39" customHeight="1" thickBot="1">
      <c r="A56" s="255"/>
      <c r="B56" s="46"/>
      <c r="C56" s="146">
        <v>2016</v>
      </c>
      <c r="D56" s="179">
        <f>G56</f>
        <v>30</v>
      </c>
      <c r="E56" s="176"/>
      <c r="F56" s="173"/>
      <c r="G56" s="165">
        <v>30</v>
      </c>
      <c r="H56" s="26"/>
      <c r="I56" s="17" t="s">
        <v>12</v>
      </c>
      <c r="J56" s="255"/>
    </row>
    <row r="57" spans="1:10" ht="33" customHeight="1" thickBot="1">
      <c r="A57" s="320" t="s">
        <v>74</v>
      </c>
      <c r="B57" s="321"/>
      <c r="C57" s="321"/>
      <c r="D57" s="321"/>
      <c r="E57" s="321"/>
      <c r="F57" s="321"/>
      <c r="G57" s="321"/>
      <c r="H57" s="321"/>
      <c r="I57" s="321"/>
      <c r="J57" s="322"/>
    </row>
    <row r="58" spans="1:10" ht="16.5" customHeight="1">
      <c r="A58" s="326" t="s">
        <v>75</v>
      </c>
      <c r="B58" s="327"/>
      <c r="C58" s="327"/>
      <c r="D58" s="327"/>
      <c r="E58" s="327"/>
      <c r="F58" s="327"/>
      <c r="G58" s="327"/>
      <c r="H58" s="327"/>
      <c r="I58" s="327"/>
      <c r="J58" s="328"/>
    </row>
    <row r="59" spans="1:10" ht="19.5" thickBot="1">
      <c r="A59" s="323" t="s">
        <v>35</v>
      </c>
      <c r="B59" s="324"/>
      <c r="C59" s="324"/>
      <c r="D59" s="324"/>
      <c r="E59" s="324"/>
      <c r="F59" s="324"/>
      <c r="G59" s="324"/>
      <c r="H59" s="324"/>
      <c r="I59" s="324"/>
      <c r="J59" s="325"/>
    </row>
    <row r="60" spans="1:10" ht="19.5" thickBot="1">
      <c r="A60" s="299" t="s">
        <v>4</v>
      </c>
      <c r="B60" s="301"/>
      <c r="C60" s="301"/>
      <c r="D60" s="301"/>
      <c r="E60" s="301"/>
      <c r="F60" s="301"/>
      <c r="G60" s="301"/>
      <c r="H60" s="301"/>
      <c r="I60" s="301"/>
      <c r="J60" s="328"/>
    </row>
    <row r="61" spans="1:10" ht="30" customHeight="1" thickBot="1">
      <c r="A61" s="253" t="s">
        <v>172</v>
      </c>
      <c r="B61" s="41"/>
      <c r="C61" s="143">
        <v>2014</v>
      </c>
      <c r="D61" s="170">
        <f>G61</f>
        <v>25</v>
      </c>
      <c r="E61" s="170"/>
      <c r="F61" s="170"/>
      <c r="G61" s="185">
        <f>12+13</f>
        <v>25</v>
      </c>
      <c r="H61" s="50"/>
      <c r="I61" s="17" t="s">
        <v>12</v>
      </c>
      <c r="J61" s="253" t="s">
        <v>8</v>
      </c>
    </row>
    <row r="62" spans="1:10" ht="23.25" customHeight="1" thickBot="1">
      <c r="A62" s="254"/>
      <c r="B62" s="47"/>
      <c r="C62" s="150">
        <v>2015</v>
      </c>
      <c r="D62" s="170">
        <f>G62</f>
        <v>25</v>
      </c>
      <c r="E62" s="175"/>
      <c r="F62" s="179"/>
      <c r="G62" s="165">
        <v>25</v>
      </c>
      <c r="H62" s="18"/>
      <c r="I62" s="67" t="s">
        <v>12</v>
      </c>
      <c r="J62" s="254"/>
    </row>
    <row r="63" spans="1:10" ht="89.25" customHeight="1" thickBot="1">
      <c r="A63" s="255"/>
      <c r="B63" s="43"/>
      <c r="C63" s="146">
        <v>2016</v>
      </c>
      <c r="D63" s="170">
        <f>G63</f>
        <v>25</v>
      </c>
      <c r="E63" s="179"/>
      <c r="F63" s="179"/>
      <c r="G63" s="186">
        <v>25</v>
      </c>
      <c r="H63" s="18"/>
      <c r="I63" s="67" t="s">
        <v>12</v>
      </c>
      <c r="J63" s="255"/>
    </row>
    <row r="64" spans="1:10" ht="24.75" customHeight="1" thickBot="1">
      <c r="A64" s="299" t="s">
        <v>76</v>
      </c>
      <c r="B64" s="301"/>
      <c r="C64" s="301"/>
      <c r="D64" s="301"/>
      <c r="E64" s="301"/>
      <c r="F64" s="301"/>
      <c r="G64" s="300"/>
      <c r="H64" s="301"/>
      <c r="I64" s="301"/>
      <c r="J64" s="329"/>
    </row>
    <row r="65" spans="1:10" ht="27" customHeight="1" thickBot="1">
      <c r="A65" s="299" t="s">
        <v>77</v>
      </c>
      <c r="B65" s="301"/>
      <c r="C65" s="301"/>
      <c r="D65" s="301"/>
      <c r="E65" s="301"/>
      <c r="F65" s="301"/>
      <c r="G65" s="301"/>
      <c r="H65" s="301"/>
      <c r="I65" s="301"/>
      <c r="J65" s="302"/>
    </row>
    <row r="66" spans="1:10" ht="38.25" customHeight="1" thickBot="1">
      <c r="A66" s="299" t="s">
        <v>4</v>
      </c>
      <c r="B66" s="327"/>
      <c r="C66" s="327"/>
      <c r="D66" s="327"/>
      <c r="E66" s="301"/>
      <c r="F66" s="301"/>
      <c r="G66" s="301"/>
      <c r="H66" s="301"/>
      <c r="I66" s="301"/>
      <c r="J66" s="302"/>
    </row>
    <row r="67" spans="1:10" ht="33" customHeight="1" thickBot="1">
      <c r="A67" s="253" t="s">
        <v>9</v>
      </c>
      <c r="B67" s="41"/>
      <c r="C67" s="146">
        <v>2014</v>
      </c>
      <c r="D67" s="179">
        <f>G67</f>
        <v>15</v>
      </c>
      <c r="E67" s="187"/>
      <c r="F67" s="187"/>
      <c r="G67" s="165">
        <v>15</v>
      </c>
      <c r="H67" s="58"/>
      <c r="I67" s="17" t="s">
        <v>12</v>
      </c>
      <c r="J67" s="253" t="s">
        <v>10</v>
      </c>
    </row>
    <row r="68" spans="1:10" ht="28.5" customHeight="1" thickBot="1">
      <c r="A68" s="254"/>
      <c r="B68" s="42"/>
      <c r="C68" s="146">
        <v>2015</v>
      </c>
      <c r="D68" s="179">
        <f>G68</f>
        <v>15</v>
      </c>
      <c r="E68" s="187"/>
      <c r="F68" s="188"/>
      <c r="G68" s="165">
        <v>15</v>
      </c>
      <c r="H68" s="66"/>
      <c r="I68" s="14" t="s">
        <v>12</v>
      </c>
      <c r="J68" s="254"/>
    </row>
    <row r="69" spans="1:10" ht="25.5" customHeight="1" thickBot="1">
      <c r="A69" s="255"/>
      <c r="B69" s="43"/>
      <c r="C69" s="146">
        <v>2016</v>
      </c>
      <c r="D69" s="179">
        <f>G69</f>
        <v>15</v>
      </c>
      <c r="E69" s="173"/>
      <c r="F69" s="173"/>
      <c r="G69" s="186">
        <v>15</v>
      </c>
      <c r="H69" s="18"/>
      <c r="I69" s="17" t="s">
        <v>12</v>
      </c>
      <c r="J69" s="255"/>
    </row>
    <row r="70" spans="1:10" ht="33" customHeight="1" thickBot="1">
      <c r="A70" s="299" t="s">
        <v>78</v>
      </c>
      <c r="B70" s="300"/>
      <c r="C70" s="300"/>
      <c r="D70" s="300"/>
      <c r="E70" s="301"/>
      <c r="F70" s="301"/>
      <c r="G70" s="301"/>
      <c r="H70" s="301"/>
      <c r="I70" s="301"/>
      <c r="J70" s="302"/>
    </row>
    <row r="71" spans="1:10" ht="24.75" customHeight="1" thickBot="1">
      <c r="A71" s="299" t="s">
        <v>79</v>
      </c>
      <c r="B71" s="301"/>
      <c r="C71" s="301"/>
      <c r="D71" s="301"/>
      <c r="E71" s="301"/>
      <c r="F71" s="301"/>
      <c r="G71" s="301"/>
      <c r="H71" s="301"/>
      <c r="I71" s="301"/>
      <c r="J71" s="302"/>
    </row>
    <row r="72" spans="1:10" ht="19.5" thickBot="1">
      <c r="A72" s="299" t="s">
        <v>4</v>
      </c>
      <c r="B72" s="301"/>
      <c r="C72" s="301"/>
      <c r="D72" s="301"/>
      <c r="E72" s="301"/>
      <c r="F72" s="301"/>
      <c r="G72" s="301"/>
      <c r="H72" s="301"/>
      <c r="I72" s="301"/>
      <c r="J72" s="302"/>
    </row>
    <row r="73" spans="1:10" ht="24" customHeight="1" thickBot="1">
      <c r="A73" s="253" t="s">
        <v>55</v>
      </c>
      <c r="B73" s="41"/>
      <c r="C73" s="146">
        <v>2014</v>
      </c>
      <c r="D73" s="189">
        <f>G73</f>
        <v>6</v>
      </c>
      <c r="E73" s="187"/>
      <c r="F73" s="190"/>
      <c r="G73" s="191">
        <v>6</v>
      </c>
      <c r="H73" s="66"/>
      <c r="I73" s="22" t="s">
        <v>23</v>
      </c>
      <c r="J73" s="253" t="s">
        <v>11</v>
      </c>
    </row>
    <row r="74" spans="1:10" ht="28.5" customHeight="1" thickBot="1">
      <c r="A74" s="254"/>
      <c r="B74" s="42"/>
      <c r="C74" s="146">
        <v>2015</v>
      </c>
      <c r="D74" s="189">
        <f>G74</f>
        <v>6</v>
      </c>
      <c r="E74" s="187"/>
      <c r="F74" s="188"/>
      <c r="G74" s="191">
        <v>6</v>
      </c>
      <c r="H74" s="66"/>
      <c r="I74" s="14" t="s">
        <v>22</v>
      </c>
      <c r="J74" s="254"/>
    </row>
    <row r="75" spans="1:10" ht="85.5" customHeight="1" thickBot="1">
      <c r="A75" s="255"/>
      <c r="B75" s="43"/>
      <c r="C75" s="146">
        <v>2016</v>
      </c>
      <c r="D75" s="189">
        <f>G75</f>
        <v>6</v>
      </c>
      <c r="E75" s="173"/>
      <c r="F75" s="188"/>
      <c r="G75" s="191">
        <v>6</v>
      </c>
      <c r="H75" s="66"/>
      <c r="I75" s="17" t="s">
        <v>22</v>
      </c>
      <c r="J75" s="255"/>
    </row>
    <row r="76" spans="1:10" ht="27" customHeight="1" thickBot="1">
      <c r="A76" s="261" t="s">
        <v>80</v>
      </c>
      <c r="B76" s="262"/>
      <c r="C76" s="262"/>
      <c r="D76" s="262"/>
      <c r="E76" s="262"/>
      <c r="F76" s="262"/>
      <c r="G76" s="262"/>
      <c r="H76" s="262"/>
      <c r="I76" s="262"/>
      <c r="J76" s="303"/>
    </row>
    <row r="77" spans="1:10" ht="27" customHeight="1">
      <c r="A77" s="295" t="s">
        <v>81</v>
      </c>
      <c r="B77" s="263"/>
      <c r="C77" s="263"/>
      <c r="D77" s="263"/>
      <c r="E77" s="263"/>
      <c r="F77" s="263"/>
      <c r="G77" s="263"/>
      <c r="H77" s="263"/>
      <c r="I77" s="263"/>
      <c r="J77" s="264"/>
    </row>
    <row r="78" spans="1:10" ht="22.5" customHeight="1" thickBot="1">
      <c r="A78" s="304" t="s">
        <v>47</v>
      </c>
      <c r="B78" s="305"/>
      <c r="C78" s="306"/>
      <c r="D78" s="306"/>
      <c r="E78" s="306"/>
      <c r="F78" s="306"/>
      <c r="G78" s="306"/>
      <c r="H78" s="306"/>
      <c r="I78" s="306"/>
      <c r="J78" s="307"/>
    </row>
    <row r="79" spans="1:10" ht="19.5" thickBot="1">
      <c r="A79" s="261" t="s">
        <v>4</v>
      </c>
      <c r="B79" s="262"/>
      <c r="C79" s="262"/>
      <c r="D79" s="262"/>
      <c r="E79" s="262"/>
      <c r="F79" s="262"/>
      <c r="G79" s="262"/>
      <c r="H79" s="262"/>
      <c r="I79" s="262"/>
      <c r="J79" s="303"/>
    </row>
    <row r="80" spans="1:10" ht="35.25" customHeight="1">
      <c r="A80" s="253" t="s">
        <v>180</v>
      </c>
      <c r="B80" s="62"/>
      <c r="C80" s="293">
        <v>2014</v>
      </c>
      <c r="D80" s="290">
        <f>G80</f>
        <v>10.3</v>
      </c>
      <c r="E80" s="258"/>
      <c r="F80" s="258"/>
      <c r="G80" s="258">
        <v>10.3</v>
      </c>
      <c r="H80" s="267"/>
      <c r="I80" s="267" t="s">
        <v>12</v>
      </c>
      <c r="J80" s="253" t="s">
        <v>48</v>
      </c>
    </row>
    <row r="81" spans="1:10" ht="25.5" customHeight="1" thickBot="1">
      <c r="A81" s="254"/>
      <c r="B81" s="65"/>
      <c r="C81" s="294"/>
      <c r="D81" s="292"/>
      <c r="E81" s="260"/>
      <c r="F81" s="260"/>
      <c r="G81" s="260"/>
      <c r="H81" s="269"/>
      <c r="I81" s="269"/>
      <c r="J81" s="254"/>
    </row>
    <row r="82" spans="1:10" ht="29.25" customHeight="1">
      <c r="A82" s="254"/>
      <c r="B82" s="42"/>
      <c r="C82" s="256">
        <v>2015</v>
      </c>
      <c r="D82" s="290">
        <f>G82</f>
        <v>20</v>
      </c>
      <c r="E82" s="258"/>
      <c r="F82" s="258"/>
      <c r="G82" s="258">
        <v>20</v>
      </c>
      <c r="H82" s="267"/>
      <c r="I82" s="267" t="s">
        <v>12</v>
      </c>
      <c r="J82" s="254"/>
    </row>
    <row r="83" spans="1:10" ht="32.25" customHeight="1" thickBot="1">
      <c r="A83" s="254"/>
      <c r="B83" s="42"/>
      <c r="C83" s="257"/>
      <c r="D83" s="292"/>
      <c r="E83" s="260"/>
      <c r="F83" s="260"/>
      <c r="G83" s="260"/>
      <c r="H83" s="269"/>
      <c r="I83" s="269"/>
      <c r="J83" s="254"/>
    </row>
    <row r="84" spans="1:10" ht="167.25" customHeight="1" thickBot="1">
      <c r="A84" s="255"/>
      <c r="B84" s="43"/>
      <c r="C84" s="146">
        <v>2016</v>
      </c>
      <c r="D84" s="179">
        <f>G84</f>
        <v>20</v>
      </c>
      <c r="E84" s="192"/>
      <c r="F84" s="165"/>
      <c r="G84" s="165">
        <v>20</v>
      </c>
      <c r="H84" s="54"/>
      <c r="I84" s="59" t="s">
        <v>12</v>
      </c>
      <c r="J84" s="255"/>
    </row>
    <row r="85" spans="1:10" ht="23.25" customHeight="1" thickBot="1">
      <c r="A85" s="261" t="s">
        <v>82</v>
      </c>
      <c r="B85" s="262"/>
      <c r="C85" s="262"/>
      <c r="D85" s="262"/>
      <c r="E85" s="262"/>
      <c r="F85" s="262"/>
      <c r="G85" s="262"/>
      <c r="H85" s="262"/>
      <c r="I85" s="262"/>
      <c r="J85" s="303"/>
    </row>
    <row r="86" spans="1:10" ht="24" customHeight="1">
      <c r="A86" s="295" t="s">
        <v>83</v>
      </c>
      <c r="B86" s="263"/>
      <c r="C86" s="263"/>
      <c r="D86" s="263"/>
      <c r="E86" s="263"/>
      <c r="F86" s="263"/>
      <c r="G86" s="263"/>
      <c r="H86" s="263"/>
      <c r="I86" s="263"/>
      <c r="J86" s="264"/>
    </row>
    <row r="87" spans="1:10" ht="21" customHeight="1">
      <c r="A87" s="313" t="s">
        <v>34</v>
      </c>
      <c r="B87" s="314"/>
      <c r="C87" s="314"/>
      <c r="D87" s="314"/>
      <c r="E87" s="314"/>
      <c r="F87" s="314"/>
      <c r="G87" s="314"/>
      <c r="H87" s="314"/>
      <c r="I87" s="314"/>
      <c r="J87" s="315"/>
    </row>
    <row r="88" spans="1:10" ht="17.25" customHeight="1" thickBot="1">
      <c r="A88" s="304" t="s">
        <v>49</v>
      </c>
      <c r="B88" s="305"/>
      <c r="C88" s="305"/>
      <c r="D88" s="305"/>
      <c r="E88" s="305"/>
      <c r="F88" s="305"/>
      <c r="G88" s="305"/>
      <c r="H88" s="305"/>
      <c r="I88" s="305"/>
      <c r="J88" s="319"/>
    </row>
    <row r="89" spans="1:10" ht="19.5" thickBot="1">
      <c r="A89" s="261" t="s">
        <v>4</v>
      </c>
      <c r="B89" s="262"/>
      <c r="C89" s="262"/>
      <c r="D89" s="262"/>
      <c r="E89" s="262"/>
      <c r="F89" s="262"/>
      <c r="G89" s="262"/>
      <c r="H89" s="263"/>
      <c r="I89" s="263"/>
      <c r="J89" s="264"/>
    </row>
    <row r="90" spans="1:10" ht="37.5" customHeight="1" thickBot="1">
      <c r="A90" s="253" t="s">
        <v>50</v>
      </c>
      <c r="B90" s="41"/>
      <c r="C90" s="146">
        <v>2014</v>
      </c>
      <c r="D90" s="179">
        <f aca="true" t="shared" si="0" ref="D90:D96">G90</f>
        <v>0</v>
      </c>
      <c r="E90" s="173"/>
      <c r="F90" s="173"/>
      <c r="G90" s="165">
        <v>0</v>
      </c>
      <c r="H90" s="23"/>
      <c r="I90" s="14" t="s">
        <v>12</v>
      </c>
      <c r="J90" s="273" t="s">
        <v>101</v>
      </c>
    </row>
    <row r="91" spans="1:10" ht="24" customHeight="1" thickBot="1">
      <c r="A91" s="254"/>
      <c r="B91" s="42"/>
      <c r="C91" s="256">
        <v>2015</v>
      </c>
      <c r="D91" s="290">
        <f>G91+G92</f>
        <v>37.6</v>
      </c>
      <c r="E91" s="187"/>
      <c r="F91" s="187"/>
      <c r="G91" s="185">
        <v>9</v>
      </c>
      <c r="H91" s="68"/>
      <c r="I91" s="126" t="s">
        <v>103</v>
      </c>
      <c r="J91" s="274"/>
    </row>
    <row r="92" spans="1:10" ht="42" customHeight="1" thickBot="1">
      <c r="A92" s="254"/>
      <c r="B92" s="42"/>
      <c r="C92" s="257"/>
      <c r="D92" s="292"/>
      <c r="E92" s="170"/>
      <c r="F92" s="170"/>
      <c r="G92" s="185">
        <f>10+5+13+0.6</f>
        <v>28.6</v>
      </c>
      <c r="H92" s="50"/>
      <c r="I92" s="17" t="s">
        <v>190</v>
      </c>
      <c r="J92" s="278"/>
    </row>
    <row r="93" spans="1:10" ht="36.75" customHeight="1" thickBot="1">
      <c r="A93" s="255"/>
      <c r="B93" s="43"/>
      <c r="C93" s="146">
        <v>2016</v>
      </c>
      <c r="D93" s="179">
        <f t="shared" si="0"/>
        <v>10</v>
      </c>
      <c r="E93" s="173"/>
      <c r="F93" s="193"/>
      <c r="G93" s="165">
        <v>10</v>
      </c>
      <c r="H93" s="26"/>
      <c r="I93" s="17" t="s">
        <v>12</v>
      </c>
      <c r="J93" s="278"/>
    </row>
    <row r="94" spans="1:10" ht="26.25" customHeight="1" thickBot="1">
      <c r="A94" s="253" t="s">
        <v>193</v>
      </c>
      <c r="B94" s="41"/>
      <c r="C94" s="146">
        <v>2014</v>
      </c>
      <c r="D94" s="179">
        <f t="shared" si="0"/>
        <v>0</v>
      </c>
      <c r="E94" s="173"/>
      <c r="F94" s="193"/>
      <c r="G94" s="165">
        <v>0</v>
      </c>
      <c r="H94" s="26"/>
      <c r="I94" s="22" t="s">
        <v>23</v>
      </c>
      <c r="J94" s="278"/>
    </row>
    <row r="95" spans="1:10" ht="23.25" customHeight="1" thickBot="1">
      <c r="A95" s="254"/>
      <c r="B95" s="42"/>
      <c r="C95" s="146">
        <v>2015</v>
      </c>
      <c r="D95" s="179">
        <f t="shared" si="0"/>
        <v>10</v>
      </c>
      <c r="E95" s="173"/>
      <c r="F95" s="193"/>
      <c r="G95" s="165">
        <v>10</v>
      </c>
      <c r="H95" s="26"/>
      <c r="I95" s="22" t="s">
        <v>23</v>
      </c>
      <c r="J95" s="278"/>
    </row>
    <row r="96" spans="1:10" ht="84" customHeight="1" thickBot="1">
      <c r="A96" s="255"/>
      <c r="B96" s="43"/>
      <c r="C96" s="146">
        <v>2016</v>
      </c>
      <c r="D96" s="179">
        <f t="shared" si="0"/>
        <v>10</v>
      </c>
      <c r="E96" s="173"/>
      <c r="F96" s="193"/>
      <c r="G96" s="165">
        <v>10</v>
      </c>
      <c r="H96" s="26"/>
      <c r="I96" s="14" t="s">
        <v>23</v>
      </c>
      <c r="J96" s="279"/>
    </row>
    <row r="97" spans="1:10" ht="27.75" customHeight="1" thickBot="1">
      <c r="A97" s="270" t="s">
        <v>194</v>
      </c>
      <c r="B97" s="271"/>
      <c r="C97" s="271"/>
      <c r="D97" s="271"/>
      <c r="E97" s="271"/>
      <c r="F97" s="271"/>
      <c r="G97" s="271"/>
      <c r="H97" s="271"/>
      <c r="I97" s="271"/>
      <c r="J97" s="272"/>
    </row>
    <row r="98" spans="1:10" ht="25.5" customHeight="1" thickBot="1">
      <c r="A98" s="276" t="s">
        <v>73</v>
      </c>
      <c r="B98" s="277"/>
      <c r="C98" s="277"/>
      <c r="D98" s="277"/>
      <c r="E98" s="277"/>
      <c r="F98" s="277"/>
      <c r="G98" s="277"/>
      <c r="H98" s="277"/>
      <c r="I98" s="277"/>
      <c r="J98" s="296"/>
    </row>
    <row r="99" spans="1:10" ht="33.75" customHeight="1" thickBot="1">
      <c r="A99" s="253" t="s">
        <v>140</v>
      </c>
      <c r="B99" s="41"/>
      <c r="C99" s="146">
        <v>2014</v>
      </c>
      <c r="D99" s="179">
        <f>F99+G99</f>
        <v>500</v>
      </c>
      <c r="E99" s="165"/>
      <c r="F99" s="165">
        <v>460</v>
      </c>
      <c r="G99" s="165">
        <v>40</v>
      </c>
      <c r="H99" s="69"/>
      <c r="I99" s="14" t="s">
        <v>145</v>
      </c>
      <c r="J99" s="273" t="s">
        <v>56</v>
      </c>
    </row>
    <row r="100" spans="1:10" ht="33" customHeight="1" thickBot="1">
      <c r="A100" s="254"/>
      <c r="B100" s="42"/>
      <c r="C100" s="143">
        <v>2015</v>
      </c>
      <c r="D100" s="179">
        <f>G100</f>
        <v>10</v>
      </c>
      <c r="E100" s="185"/>
      <c r="F100" s="185"/>
      <c r="G100" s="194">
        <f>30-15-5</f>
        <v>10</v>
      </c>
      <c r="H100" s="30"/>
      <c r="I100" s="17" t="s">
        <v>12</v>
      </c>
      <c r="J100" s="278"/>
    </row>
    <row r="101" spans="1:10" ht="45" customHeight="1" thickBot="1">
      <c r="A101" s="255"/>
      <c r="B101" s="42"/>
      <c r="C101" s="143">
        <v>2016</v>
      </c>
      <c r="D101" s="179">
        <f>G101</f>
        <v>30</v>
      </c>
      <c r="E101" s="185"/>
      <c r="F101" s="185"/>
      <c r="G101" s="185">
        <v>30</v>
      </c>
      <c r="H101" s="29"/>
      <c r="I101" s="17" t="s">
        <v>12</v>
      </c>
      <c r="J101" s="279"/>
    </row>
    <row r="102" spans="1:10" ht="50.25" customHeight="1" thickBot="1">
      <c r="A102" s="316" t="s">
        <v>98</v>
      </c>
      <c r="B102" s="70"/>
      <c r="C102" s="146">
        <v>2014</v>
      </c>
      <c r="D102" s="170">
        <f>G102</f>
        <v>0</v>
      </c>
      <c r="E102" s="192"/>
      <c r="F102" s="185"/>
      <c r="G102" s="192">
        <v>0</v>
      </c>
      <c r="H102" s="29"/>
      <c r="I102" s="17" t="s">
        <v>12</v>
      </c>
      <c r="J102" s="273" t="s">
        <v>99</v>
      </c>
    </row>
    <row r="103" spans="1:10" ht="56.25" customHeight="1" thickBot="1">
      <c r="A103" s="317"/>
      <c r="B103" s="71"/>
      <c r="C103" s="143">
        <v>2015</v>
      </c>
      <c r="D103" s="170">
        <f>G103</f>
        <v>5.0048</v>
      </c>
      <c r="E103" s="192"/>
      <c r="F103" s="185"/>
      <c r="G103" s="195">
        <f>10-4.9952</f>
        <v>5.0048</v>
      </c>
      <c r="H103" s="29"/>
      <c r="I103" s="17" t="s">
        <v>12</v>
      </c>
      <c r="J103" s="274"/>
    </row>
    <row r="104" spans="1:10" ht="62.25" customHeight="1" thickBot="1">
      <c r="A104" s="318"/>
      <c r="B104" s="71"/>
      <c r="C104" s="143">
        <v>2016</v>
      </c>
      <c r="D104" s="170">
        <f>G104</f>
        <v>10</v>
      </c>
      <c r="E104" s="192"/>
      <c r="F104" s="165"/>
      <c r="G104" s="192">
        <v>10</v>
      </c>
      <c r="H104" s="54"/>
      <c r="I104" s="17" t="s">
        <v>12</v>
      </c>
      <c r="J104" s="275"/>
    </row>
    <row r="105" spans="1:10" ht="18" customHeight="1">
      <c r="A105" s="310" t="s">
        <v>13</v>
      </c>
      <c r="B105" s="311"/>
      <c r="C105" s="311"/>
      <c r="D105" s="311"/>
      <c r="E105" s="311"/>
      <c r="F105" s="311"/>
      <c r="G105" s="311"/>
      <c r="H105" s="311"/>
      <c r="I105" s="311"/>
      <c r="J105" s="312"/>
    </row>
    <row r="106" spans="1:10" ht="30" customHeight="1" thickBot="1">
      <c r="A106" s="270" t="s">
        <v>84</v>
      </c>
      <c r="B106" s="271"/>
      <c r="C106" s="271"/>
      <c r="D106" s="271"/>
      <c r="E106" s="271"/>
      <c r="F106" s="271"/>
      <c r="G106" s="271"/>
      <c r="H106" s="271"/>
      <c r="I106" s="271"/>
      <c r="J106" s="272"/>
    </row>
    <row r="107" spans="1:10" ht="21" customHeight="1">
      <c r="A107" s="276" t="s">
        <v>85</v>
      </c>
      <c r="B107" s="277"/>
      <c r="C107" s="277"/>
      <c r="D107" s="277"/>
      <c r="E107" s="277"/>
      <c r="F107" s="277"/>
      <c r="G107" s="277"/>
      <c r="H107" s="52"/>
      <c r="I107" s="72"/>
      <c r="J107" s="61"/>
    </row>
    <row r="108" spans="1:10" ht="16.5" customHeight="1">
      <c r="A108" s="308" t="s">
        <v>32</v>
      </c>
      <c r="B108" s="309"/>
      <c r="C108" s="309"/>
      <c r="D108" s="309"/>
      <c r="E108" s="309"/>
      <c r="F108" s="309"/>
      <c r="G108" s="309"/>
      <c r="H108" s="73"/>
      <c r="I108" s="72"/>
      <c r="J108" s="74"/>
    </row>
    <row r="109" spans="1:10" ht="21" customHeight="1" thickBot="1">
      <c r="A109" s="265" t="s">
        <v>33</v>
      </c>
      <c r="B109" s="266"/>
      <c r="C109" s="266"/>
      <c r="D109" s="266"/>
      <c r="E109" s="266"/>
      <c r="F109" s="266"/>
      <c r="G109" s="266"/>
      <c r="H109" s="28"/>
      <c r="I109" s="75"/>
      <c r="J109" s="53"/>
    </row>
    <row r="110" spans="1:10" ht="19.5" thickBot="1">
      <c r="A110" s="24" t="s">
        <v>4</v>
      </c>
      <c r="B110" s="26"/>
      <c r="C110" s="26"/>
      <c r="D110" s="26"/>
      <c r="E110" s="26"/>
      <c r="F110" s="26"/>
      <c r="G110" s="26"/>
      <c r="H110" s="26"/>
      <c r="I110" s="26"/>
      <c r="J110" s="57"/>
    </row>
    <row r="111" spans="1:10" ht="42.75" customHeight="1" thickBot="1">
      <c r="A111" s="253" t="s">
        <v>14</v>
      </c>
      <c r="B111" s="41"/>
      <c r="C111" s="146">
        <v>2014</v>
      </c>
      <c r="D111" s="179">
        <f>G111</f>
        <v>0</v>
      </c>
      <c r="E111" s="173"/>
      <c r="F111" s="173"/>
      <c r="G111" s="165">
        <v>0</v>
      </c>
      <c r="H111" s="24"/>
      <c r="I111" s="17" t="s">
        <v>12</v>
      </c>
      <c r="J111" s="267" t="s">
        <v>102</v>
      </c>
    </row>
    <row r="112" spans="1:10" ht="28.5" customHeight="1" thickBot="1">
      <c r="A112" s="254"/>
      <c r="B112" s="42"/>
      <c r="C112" s="146">
        <v>2015</v>
      </c>
      <c r="D112" s="180">
        <f>G112</f>
        <v>5</v>
      </c>
      <c r="E112" s="173"/>
      <c r="F112" s="176"/>
      <c r="G112" s="165">
        <f>15-10</f>
        <v>5</v>
      </c>
      <c r="H112" s="26"/>
      <c r="I112" s="17" t="s">
        <v>12</v>
      </c>
      <c r="J112" s="278"/>
    </row>
    <row r="113" spans="1:10" ht="39.75" customHeight="1" thickBot="1">
      <c r="A113" s="255"/>
      <c r="B113" s="43"/>
      <c r="C113" s="146">
        <v>2016</v>
      </c>
      <c r="D113" s="180">
        <f>G113</f>
        <v>15</v>
      </c>
      <c r="E113" s="173"/>
      <c r="F113" s="176"/>
      <c r="G113" s="165">
        <v>15</v>
      </c>
      <c r="H113" s="26"/>
      <c r="I113" s="17" t="s">
        <v>12</v>
      </c>
      <c r="J113" s="279"/>
    </row>
    <row r="114" spans="1:10" ht="24.75" customHeight="1" thickBot="1">
      <c r="A114" s="320" t="s">
        <v>86</v>
      </c>
      <c r="B114" s="321"/>
      <c r="C114" s="321"/>
      <c r="D114" s="321"/>
      <c r="E114" s="321"/>
      <c r="F114" s="321"/>
      <c r="G114" s="321"/>
      <c r="H114" s="321"/>
      <c r="I114" s="321"/>
      <c r="J114" s="322"/>
    </row>
    <row r="115" spans="1:10" ht="20.25" customHeight="1">
      <c r="A115" s="276" t="s">
        <v>87</v>
      </c>
      <c r="B115" s="277"/>
      <c r="C115" s="277"/>
      <c r="D115" s="277"/>
      <c r="E115" s="277"/>
      <c r="F115" s="277"/>
      <c r="G115" s="277"/>
      <c r="H115" s="52"/>
      <c r="I115" s="27"/>
      <c r="J115" s="61"/>
    </row>
    <row r="116" spans="1:10" ht="24.75" customHeight="1" thickBot="1">
      <c r="A116" s="265" t="s">
        <v>31</v>
      </c>
      <c r="B116" s="266"/>
      <c r="C116" s="266"/>
      <c r="D116" s="266"/>
      <c r="E116" s="266"/>
      <c r="F116" s="266"/>
      <c r="G116" s="28"/>
      <c r="H116" s="28"/>
      <c r="I116" s="28"/>
      <c r="J116" s="53"/>
    </row>
    <row r="117" spans="1:10" ht="19.5" thickBot="1">
      <c r="A117" s="24" t="s">
        <v>4</v>
      </c>
      <c r="B117" s="26"/>
      <c r="C117" s="26"/>
      <c r="D117" s="26"/>
      <c r="E117" s="26"/>
      <c r="F117" s="26"/>
      <c r="G117" s="26"/>
      <c r="H117" s="26"/>
      <c r="I117" s="29"/>
      <c r="J117" s="57"/>
    </row>
    <row r="118" spans="1:10" ht="30" customHeight="1" thickBot="1">
      <c r="A118" s="253" t="s">
        <v>51</v>
      </c>
      <c r="B118" s="41"/>
      <c r="C118" s="143">
        <v>2014</v>
      </c>
      <c r="D118" s="170">
        <f>G118</f>
        <v>25</v>
      </c>
      <c r="E118" s="173"/>
      <c r="F118" s="173"/>
      <c r="G118" s="165">
        <v>25</v>
      </c>
      <c r="H118" s="24"/>
      <c r="I118" s="22" t="s">
        <v>23</v>
      </c>
      <c r="J118" s="267" t="s">
        <v>15</v>
      </c>
    </row>
    <row r="119" spans="1:10" ht="26.25" customHeight="1" thickBot="1">
      <c r="A119" s="254"/>
      <c r="B119" s="42"/>
      <c r="C119" s="146">
        <v>2015</v>
      </c>
      <c r="D119" s="179">
        <f>G119</f>
        <v>25</v>
      </c>
      <c r="E119" s="173"/>
      <c r="F119" s="176"/>
      <c r="G119" s="165">
        <v>25</v>
      </c>
      <c r="H119" s="26"/>
      <c r="I119" s="22" t="s">
        <v>23</v>
      </c>
      <c r="J119" s="278"/>
    </row>
    <row r="120" spans="1:10" ht="25.5" customHeight="1" thickBot="1">
      <c r="A120" s="255"/>
      <c r="B120" s="43"/>
      <c r="C120" s="146">
        <v>2016</v>
      </c>
      <c r="D120" s="179">
        <f>G120</f>
        <v>25</v>
      </c>
      <c r="E120" s="173"/>
      <c r="F120" s="176"/>
      <c r="G120" s="165">
        <v>25</v>
      </c>
      <c r="H120" s="26"/>
      <c r="I120" s="22" t="s">
        <v>23</v>
      </c>
      <c r="J120" s="279"/>
    </row>
    <row r="121" spans="1:10" ht="66" customHeight="1" thickBot="1">
      <c r="A121" s="127" t="s">
        <v>170</v>
      </c>
      <c r="B121" s="43"/>
      <c r="C121" s="148">
        <v>2014</v>
      </c>
      <c r="D121" s="179">
        <f>G121</f>
        <v>25</v>
      </c>
      <c r="E121" s="176"/>
      <c r="F121" s="173"/>
      <c r="G121" s="196">
        <v>25</v>
      </c>
      <c r="H121" s="23"/>
      <c r="I121" s="22" t="s">
        <v>23</v>
      </c>
      <c r="J121" s="130" t="s">
        <v>171</v>
      </c>
    </row>
    <row r="122" spans="1:10" ht="25.5" customHeight="1" thickBot="1">
      <c r="A122" s="127"/>
      <c r="B122" s="48"/>
      <c r="C122" s="25"/>
      <c r="D122" s="18"/>
      <c r="E122" s="26"/>
      <c r="F122" s="23"/>
      <c r="G122" s="31"/>
      <c r="H122" s="23"/>
      <c r="I122" s="22" t="s">
        <v>23</v>
      </c>
      <c r="J122" s="128"/>
    </row>
    <row r="123" spans="1:10" ht="27" customHeight="1" thickBot="1">
      <c r="A123" s="320" t="s">
        <v>88</v>
      </c>
      <c r="B123" s="321"/>
      <c r="C123" s="321"/>
      <c r="D123" s="321"/>
      <c r="E123" s="321"/>
      <c r="F123" s="321"/>
      <c r="G123" s="321"/>
      <c r="H123" s="321"/>
      <c r="I123" s="321"/>
      <c r="J123" s="322"/>
    </row>
    <row r="124" spans="1:10" ht="21" customHeight="1">
      <c r="A124" s="276" t="s">
        <v>89</v>
      </c>
      <c r="B124" s="277"/>
      <c r="C124" s="277"/>
      <c r="D124" s="277"/>
      <c r="E124" s="277"/>
      <c r="F124" s="277"/>
      <c r="G124" s="277"/>
      <c r="H124" s="52"/>
      <c r="I124" s="27"/>
      <c r="J124" s="61"/>
    </row>
    <row r="125" spans="1:10" ht="23.25" customHeight="1">
      <c r="A125" s="308" t="s">
        <v>29</v>
      </c>
      <c r="B125" s="309"/>
      <c r="C125" s="309"/>
      <c r="D125" s="309"/>
      <c r="E125" s="309"/>
      <c r="F125" s="309"/>
      <c r="G125" s="309"/>
      <c r="H125" s="73"/>
      <c r="I125" s="73"/>
      <c r="J125" s="74"/>
    </row>
    <row r="126" spans="1:10" ht="23.25" customHeight="1" thickBot="1">
      <c r="A126" s="265" t="s">
        <v>30</v>
      </c>
      <c r="B126" s="266"/>
      <c r="C126" s="266"/>
      <c r="D126" s="266"/>
      <c r="E126" s="266"/>
      <c r="F126" s="266"/>
      <c r="G126" s="46"/>
      <c r="H126" s="46"/>
      <c r="I126" s="28"/>
      <c r="J126" s="56"/>
    </row>
    <row r="127" spans="1:10" ht="19.5" thickBot="1">
      <c r="A127" s="24" t="s">
        <v>4</v>
      </c>
      <c r="B127" s="26"/>
      <c r="C127" s="26"/>
      <c r="D127" s="26"/>
      <c r="E127" s="26"/>
      <c r="F127" s="26"/>
      <c r="G127" s="26"/>
      <c r="H127" s="26"/>
      <c r="I127" s="26"/>
      <c r="J127" s="57"/>
    </row>
    <row r="128" spans="1:10" ht="40.5" customHeight="1" thickBot="1">
      <c r="A128" s="253" t="s">
        <v>105</v>
      </c>
      <c r="B128" s="41"/>
      <c r="C128" s="256">
        <v>2014</v>
      </c>
      <c r="D128" s="290">
        <f>F128</f>
        <v>8</v>
      </c>
      <c r="E128" s="173"/>
      <c r="F128" s="179">
        <v>8</v>
      </c>
      <c r="G128" s="165">
        <v>0</v>
      </c>
      <c r="H128" s="23"/>
      <c r="I128" s="102" t="s">
        <v>112</v>
      </c>
      <c r="J128" s="267" t="s">
        <v>16</v>
      </c>
    </row>
    <row r="129" spans="1:10" ht="40.5" customHeight="1" thickBot="1">
      <c r="A129" s="254"/>
      <c r="B129" s="65"/>
      <c r="C129" s="257"/>
      <c r="D129" s="292"/>
      <c r="E129" s="197"/>
      <c r="F129" s="197"/>
      <c r="G129" s="167">
        <v>0</v>
      </c>
      <c r="H129" s="23"/>
      <c r="I129" s="102" t="s">
        <v>22</v>
      </c>
      <c r="J129" s="268"/>
    </row>
    <row r="130" spans="1:10" ht="32.25" customHeight="1" thickBot="1">
      <c r="A130" s="254"/>
      <c r="B130" s="65"/>
      <c r="C130" s="147">
        <v>2015</v>
      </c>
      <c r="D130" s="179">
        <f>G130</f>
        <v>32.62764</v>
      </c>
      <c r="E130" s="197"/>
      <c r="F130" s="197"/>
      <c r="G130" s="198">
        <f>20+39.9952+5.6298-32.99736</f>
        <v>32.62764</v>
      </c>
      <c r="H130" s="23"/>
      <c r="I130" s="102" t="s">
        <v>22</v>
      </c>
      <c r="J130" s="268"/>
    </row>
    <row r="131" spans="1:10" ht="78" customHeight="1" thickBot="1">
      <c r="A131" s="255"/>
      <c r="B131" s="56"/>
      <c r="C131" s="147">
        <v>2016</v>
      </c>
      <c r="D131" s="179">
        <f>G131</f>
        <v>20</v>
      </c>
      <c r="E131" s="197"/>
      <c r="F131" s="197"/>
      <c r="G131" s="167">
        <v>20</v>
      </c>
      <c r="H131" s="23"/>
      <c r="I131" s="102" t="s">
        <v>22</v>
      </c>
      <c r="J131" s="269"/>
    </row>
    <row r="132" spans="1:10" ht="55.5" customHeight="1" thickBot="1">
      <c r="A132" s="253" t="s">
        <v>62</v>
      </c>
      <c r="B132" s="65"/>
      <c r="C132" s="147">
        <v>2014</v>
      </c>
      <c r="D132" s="178">
        <f>G132</f>
        <v>30</v>
      </c>
      <c r="E132" s="199"/>
      <c r="F132" s="199"/>
      <c r="G132" s="167">
        <v>30</v>
      </c>
      <c r="H132" s="76"/>
      <c r="I132" s="17" t="s">
        <v>12</v>
      </c>
      <c r="J132" s="29" t="s">
        <v>17</v>
      </c>
    </row>
    <row r="133" spans="1:10" ht="34.5" customHeight="1">
      <c r="A133" s="254"/>
      <c r="B133" s="42"/>
      <c r="C133" s="256">
        <v>2015</v>
      </c>
      <c r="D133" s="330">
        <f>G133</f>
        <v>30</v>
      </c>
      <c r="E133" s="258"/>
      <c r="F133" s="258"/>
      <c r="G133" s="336">
        <f>30</f>
        <v>30</v>
      </c>
      <c r="H133" s="267"/>
      <c r="I133" s="268" t="s">
        <v>61</v>
      </c>
      <c r="J133" s="77"/>
    </row>
    <row r="134" spans="1:10" ht="22.5" customHeight="1">
      <c r="A134" s="254"/>
      <c r="B134" s="42"/>
      <c r="C134" s="286"/>
      <c r="D134" s="331"/>
      <c r="E134" s="259"/>
      <c r="F134" s="259"/>
      <c r="G134" s="337"/>
      <c r="H134" s="268"/>
      <c r="I134" s="373"/>
      <c r="J134" s="77"/>
    </row>
    <row r="135" spans="1:10" ht="14.25" customHeight="1" thickBot="1">
      <c r="A135" s="254"/>
      <c r="B135" s="42"/>
      <c r="C135" s="257"/>
      <c r="D135" s="332"/>
      <c r="E135" s="260"/>
      <c r="F135" s="260"/>
      <c r="G135" s="338"/>
      <c r="H135" s="269"/>
      <c r="I135" s="374"/>
      <c r="J135" s="77"/>
    </row>
    <row r="136" spans="1:10" ht="55.5" customHeight="1" thickBot="1">
      <c r="A136" s="255"/>
      <c r="B136" s="43"/>
      <c r="C136" s="146">
        <v>2016</v>
      </c>
      <c r="D136" s="201">
        <f>G136</f>
        <v>30</v>
      </c>
      <c r="E136" s="202"/>
      <c r="F136" s="203"/>
      <c r="G136" s="204">
        <v>30</v>
      </c>
      <c r="H136" s="76"/>
      <c r="I136" s="14" t="s">
        <v>64</v>
      </c>
      <c r="J136" s="55"/>
    </row>
    <row r="137" spans="1:10" ht="34.5" customHeight="1" thickBot="1">
      <c r="A137" s="333" t="s">
        <v>63</v>
      </c>
      <c r="B137" s="78"/>
      <c r="C137" s="143">
        <v>2014</v>
      </c>
      <c r="D137" s="200">
        <f>G137</f>
        <v>0</v>
      </c>
      <c r="E137" s="205"/>
      <c r="F137" s="203"/>
      <c r="G137" s="194">
        <v>0</v>
      </c>
      <c r="H137" s="79"/>
      <c r="I137" s="17" t="s">
        <v>12</v>
      </c>
      <c r="J137" s="267" t="s">
        <v>52</v>
      </c>
    </row>
    <row r="138" spans="1:10" ht="41.25" customHeight="1" thickBot="1">
      <c r="A138" s="334"/>
      <c r="B138" s="80"/>
      <c r="C138" s="143">
        <v>2015</v>
      </c>
      <c r="D138" s="200">
        <f>G138</f>
        <v>10</v>
      </c>
      <c r="E138" s="205"/>
      <c r="F138" s="203"/>
      <c r="G138" s="194">
        <v>10</v>
      </c>
      <c r="H138" s="79"/>
      <c r="I138" s="14" t="s">
        <v>66</v>
      </c>
      <c r="J138" s="268"/>
    </row>
    <row r="139" spans="1:10" ht="42.75" customHeight="1" thickBot="1">
      <c r="A139" s="335"/>
      <c r="B139" s="80"/>
      <c r="C139" s="143">
        <v>2016</v>
      </c>
      <c r="D139" s="200">
        <f>G139</f>
        <v>10</v>
      </c>
      <c r="E139" s="205"/>
      <c r="F139" s="203"/>
      <c r="G139" s="194">
        <v>10</v>
      </c>
      <c r="H139" s="79"/>
      <c r="I139" s="14" t="s">
        <v>104</v>
      </c>
      <c r="J139" s="269"/>
    </row>
    <row r="140" spans="1:10" ht="54" customHeight="1" thickBot="1">
      <c r="A140" s="124" t="s">
        <v>161</v>
      </c>
      <c r="B140" s="124"/>
      <c r="C140" s="152">
        <v>2014</v>
      </c>
      <c r="D140" s="201">
        <f>F140</f>
        <v>50</v>
      </c>
      <c r="E140" s="205"/>
      <c r="F140" s="165">
        <v>50</v>
      </c>
      <c r="G140" s="206"/>
      <c r="H140" s="76"/>
      <c r="I140" s="49" t="s">
        <v>160</v>
      </c>
      <c r="J140" s="14" t="s">
        <v>162</v>
      </c>
    </row>
    <row r="141" spans="1:10" ht="30" customHeight="1">
      <c r="A141" s="310" t="s">
        <v>18</v>
      </c>
      <c r="B141" s="311"/>
      <c r="C141" s="311"/>
      <c r="D141" s="311"/>
      <c r="E141" s="311"/>
      <c r="F141" s="311"/>
      <c r="G141" s="311"/>
      <c r="H141" s="311"/>
      <c r="I141" s="311"/>
      <c r="J141" s="312"/>
    </row>
    <row r="142" spans="1:10" ht="25.5" customHeight="1" thickBot="1">
      <c r="A142" s="270" t="s">
        <v>90</v>
      </c>
      <c r="B142" s="271"/>
      <c r="C142" s="271"/>
      <c r="D142" s="271"/>
      <c r="E142" s="271"/>
      <c r="F142" s="271"/>
      <c r="G142" s="271"/>
      <c r="H142" s="271"/>
      <c r="I142" s="271"/>
      <c r="J142" s="272"/>
    </row>
    <row r="143" spans="1:10" ht="23.25" customHeight="1" thickBot="1">
      <c r="A143" s="320" t="s">
        <v>91</v>
      </c>
      <c r="B143" s="321"/>
      <c r="C143" s="321"/>
      <c r="D143" s="321"/>
      <c r="E143" s="321"/>
      <c r="F143" s="321"/>
      <c r="G143" s="321"/>
      <c r="H143" s="321"/>
      <c r="I143" s="321"/>
      <c r="J143" s="322"/>
    </row>
    <row r="144" spans="1:10" ht="31.5" customHeight="1" thickBot="1">
      <c r="A144" s="24" t="s">
        <v>4</v>
      </c>
      <c r="B144" s="26"/>
      <c r="C144" s="26"/>
      <c r="D144" s="26"/>
      <c r="E144" s="81"/>
      <c r="F144" s="81"/>
      <c r="G144" s="26"/>
      <c r="H144" s="26"/>
      <c r="I144" s="81"/>
      <c r="J144" s="57"/>
    </row>
    <row r="145" spans="1:10" ht="78.75" customHeight="1" thickBot="1">
      <c r="A145" s="79" t="s">
        <v>19</v>
      </c>
      <c r="B145" s="79"/>
      <c r="C145" s="68" t="s">
        <v>43</v>
      </c>
      <c r="D145" s="50">
        <v>0</v>
      </c>
      <c r="E145" s="82"/>
      <c r="F145" s="82"/>
      <c r="G145" s="58"/>
      <c r="H145" s="50"/>
      <c r="I145" s="82"/>
      <c r="J145" s="29" t="s">
        <v>20</v>
      </c>
    </row>
    <row r="146" spans="1:10" ht="29.25" customHeight="1" thickBot="1">
      <c r="A146" s="320" t="s">
        <v>92</v>
      </c>
      <c r="B146" s="321"/>
      <c r="C146" s="321"/>
      <c r="D146" s="321"/>
      <c r="E146" s="321"/>
      <c r="F146" s="321"/>
      <c r="G146" s="321"/>
      <c r="H146" s="321"/>
      <c r="I146" s="321"/>
      <c r="J146" s="322"/>
    </row>
    <row r="147" spans="1:10" ht="22.5" customHeight="1">
      <c r="A147" s="276" t="s">
        <v>93</v>
      </c>
      <c r="B147" s="277"/>
      <c r="C147" s="277"/>
      <c r="D147" s="277"/>
      <c r="E147" s="277"/>
      <c r="F147" s="277"/>
      <c r="G147" s="52"/>
      <c r="H147" s="52"/>
      <c r="I147" s="52"/>
      <c r="J147" s="61"/>
    </row>
    <row r="148" spans="1:10" ht="28.5" customHeight="1" thickBot="1">
      <c r="A148" s="265" t="s">
        <v>28</v>
      </c>
      <c r="B148" s="266"/>
      <c r="C148" s="266"/>
      <c r="D148" s="266"/>
      <c r="E148" s="266"/>
      <c r="F148" s="266"/>
      <c r="G148" s="266"/>
      <c r="H148" s="266"/>
      <c r="I148" s="51"/>
      <c r="J148" s="53"/>
    </row>
    <row r="149" spans="1:10" ht="19.5" thickBot="1">
      <c r="A149" s="24" t="s">
        <v>4</v>
      </c>
      <c r="B149" s="26"/>
      <c r="C149" s="26"/>
      <c r="D149" s="26"/>
      <c r="E149" s="50"/>
      <c r="F149" s="50"/>
      <c r="G149" s="26"/>
      <c r="H149" s="26"/>
      <c r="I149" s="83"/>
      <c r="J149" s="57"/>
    </row>
    <row r="150" spans="1:10" ht="33.75" customHeight="1" thickBot="1">
      <c r="A150" s="253" t="s">
        <v>53</v>
      </c>
      <c r="B150" s="41"/>
      <c r="C150" s="146">
        <v>2014</v>
      </c>
      <c r="D150" s="179">
        <f>G150</f>
        <v>5</v>
      </c>
      <c r="E150" s="173"/>
      <c r="F150" s="176"/>
      <c r="G150" s="165">
        <v>5</v>
      </c>
      <c r="H150" s="24"/>
      <c r="I150" s="14" t="s">
        <v>24</v>
      </c>
      <c r="J150" s="253" t="s">
        <v>54</v>
      </c>
    </row>
    <row r="151" spans="1:10" ht="30" customHeight="1" thickBot="1">
      <c r="A151" s="254"/>
      <c r="B151" s="42"/>
      <c r="C151" s="146">
        <v>2015</v>
      </c>
      <c r="D151" s="179">
        <f>G151</f>
        <v>5</v>
      </c>
      <c r="E151" s="173"/>
      <c r="F151" s="193"/>
      <c r="G151" s="165">
        <v>5</v>
      </c>
      <c r="H151" s="26"/>
      <c r="I151" s="14" t="s">
        <v>24</v>
      </c>
      <c r="J151" s="254"/>
    </row>
    <row r="152" spans="1:10" ht="30.75" customHeight="1" thickBot="1">
      <c r="A152" s="255"/>
      <c r="B152" s="43"/>
      <c r="C152" s="146">
        <v>2016</v>
      </c>
      <c r="D152" s="179">
        <f>G152</f>
        <v>5</v>
      </c>
      <c r="E152" s="207"/>
      <c r="F152" s="208"/>
      <c r="G152" s="165">
        <v>5</v>
      </c>
      <c r="H152" s="26"/>
      <c r="I152" s="14" t="s">
        <v>24</v>
      </c>
      <c r="J152" s="255"/>
    </row>
    <row r="153" spans="1:10" ht="25.5" customHeight="1" thickBot="1">
      <c r="A153" s="320" t="s">
        <v>94</v>
      </c>
      <c r="B153" s="321"/>
      <c r="C153" s="321"/>
      <c r="D153" s="321"/>
      <c r="E153" s="321"/>
      <c r="F153" s="321"/>
      <c r="G153" s="321"/>
      <c r="H153" s="321"/>
      <c r="I153" s="321"/>
      <c r="J153" s="322"/>
    </row>
    <row r="154" spans="1:10" ht="24.75" customHeight="1">
      <c r="A154" s="60" t="s">
        <v>95</v>
      </c>
      <c r="B154" s="52"/>
      <c r="C154" s="52"/>
      <c r="D154" s="52"/>
      <c r="E154" s="52"/>
      <c r="F154" s="52"/>
      <c r="G154" s="52"/>
      <c r="H154" s="52"/>
      <c r="I154" s="49"/>
      <c r="J154" s="61"/>
    </row>
    <row r="155" spans="1:10" ht="29.25" customHeight="1" thickBot="1">
      <c r="A155" s="265" t="s">
        <v>27</v>
      </c>
      <c r="B155" s="266"/>
      <c r="C155" s="266"/>
      <c r="D155" s="266"/>
      <c r="E155" s="266"/>
      <c r="F155" s="266"/>
      <c r="G155" s="266"/>
      <c r="H155" s="266"/>
      <c r="I155" s="20"/>
      <c r="J155" s="74"/>
    </row>
    <row r="156" spans="1:10" ht="20.25" customHeight="1" thickBot="1">
      <c r="A156" s="60" t="s">
        <v>4</v>
      </c>
      <c r="B156" s="52"/>
      <c r="C156" s="31"/>
      <c r="D156" s="49"/>
      <c r="E156" s="26"/>
      <c r="F156" s="26"/>
      <c r="G156" s="31"/>
      <c r="H156" s="66"/>
      <c r="I156" s="31"/>
      <c r="J156" s="32"/>
    </row>
    <row r="157" spans="1:10" ht="24.75" customHeight="1" thickBot="1">
      <c r="A157" s="253" t="s">
        <v>141</v>
      </c>
      <c r="B157" s="383"/>
      <c r="C157" s="256">
        <v>2014</v>
      </c>
      <c r="D157" s="290">
        <f>F157+G157</f>
        <v>459.79528999999997</v>
      </c>
      <c r="E157" s="173"/>
      <c r="F157" s="209">
        <f>38.27+30+64.57129</f>
        <v>132.84129000000001</v>
      </c>
      <c r="G157" s="165">
        <f>G158+G159+G160+G161+G162+G163+G164</f>
        <v>326.95399999999995</v>
      </c>
      <c r="H157" s="25"/>
      <c r="I157" s="14"/>
      <c r="J157" s="267" t="s">
        <v>38</v>
      </c>
    </row>
    <row r="158" spans="1:10" ht="39.75" customHeight="1" thickBot="1">
      <c r="A158" s="254"/>
      <c r="B158" s="384"/>
      <c r="C158" s="286"/>
      <c r="D158" s="291"/>
      <c r="E158" s="176"/>
      <c r="F158" s="179"/>
      <c r="G158" s="165">
        <f>55.4+44.7+10.054+123.7</f>
        <v>233.85399999999998</v>
      </c>
      <c r="H158" s="23"/>
      <c r="I158" s="17" t="s">
        <v>12</v>
      </c>
      <c r="J158" s="268"/>
    </row>
    <row r="159" spans="1:10" ht="39.75" customHeight="1" thickBot="1">
      <c r="A159" s="254"/>
      <c r="B159" s="384"/>
      <c r="C159" s="286"/>
      <c r="D159" s="291"/>
      <c r="E159" s="188"/>
      <c r="F159" s="173"/>
      <c r="G159" s="185">
        <v>15.3</v>
      </c>
      <c r="H159" s="68"/>
      <c r="I159" s="22" t="s">
        <v>111</v>
      </c>
      <c r="J159" s="268"/>
    </row>
    <row r="160" spans="1:10" ht="39.75" customHeight="1" thickBot="1">
      <c r="A160" s="254"/>
      <c r="B160" s="384"/>
      <c r="C160" s="286"/>
      <c r="D160" s="291"/>
      <c r="E160" s="188"/>
      <c r="F160" s="173"/>
      <c r="G160" s="185">
        <v>15.3</v>
      </c>
      <c r="H160" s="68"/>
      <c r="I160" s="22" t="s">
        <v>112</v>
      </c>
      <c r="J160" s="268"/>
    </row>
    <row r="161" spans="1:10" ht="39.75" customHeight="1" thickBot="1">
      <c r="A161" s="254"/>
      <c r="B161" s="384"/>
      <c r="C161" s="286"/>
      <c r="D161" s="291"/>
      <c r="E161" s="188"/>
      <c r="F161" s="173"/>
      <c r="G161" s="185">
        <v>24.4</v>
      </c>
      <c r="H161" s="68"/>
      <c r="I161" s="22" t="s">
        <v>106</v>
      </c>
      <c r="J161" s="268"/>
    </row>
    <row r="162" spans="1:10" ht="39.75" customHeight="1" thickBot="1">
      <c r="A162" s="254"/>
      <c r="B162" s="384"/>
      <c r="C162" s="286"/>
      <c r="D162" s="291"/>
      <c r="E162" s="188"/>
      <c r="F162" s="173"/>
      <c r="G162" s="185">
        <v>12.7</v>
      </c>
      <c r="H162" s="68"/>
      <c r="I162" s="22" t="s">
        <v>109</v>
      </c>
      <c r="J162" s="268"/>
    </row>
    <row r="163" spans="1:10" ht="39.75" customHeight="1" thickBot="1">
      <c r="A163" s="254"/>
      <c r="B163" s="384"/>
      <c r="C163" s="286"/>
      <c r="D163" s="291"/>
      <c r="E163" s="188"/>
      <c r="F163" s="173"/>
      <c r="G163" s="185">
        <v>12.7</v>
      </c>
      <c r="H163" s="68"/>
      <c r="I163" s="22" t="s">
        <v>107</v>
      </c>
      <c r="J163" s="268"/>
    </row>
    <row r="164" spans="1:10" ht="39.75" customHeight="1" thickBot="1">
      <c r="A164" s="254"/>
      <c r="B164" s="384"/>
      <c r="C164" s="257"/>
      <c r="D164" s="292"/>
      <c r="E164" s="188"/>
      <c r="F164" s="173"/>
      <c r="G164" s="185">
        <v>12.7</v>
      </c>
      <c r="H164" s="68"/>
      <c r="I164" s="22" t="s">
        <v>110</v>
      </c>
      <c r="J164" s="268"/>
    </row>
    <row r="165" spans="1:10" ht="48" customHeight="1" thickBot="1">
      <c r="A165" s="254"/>
      <c r="B165" s="384"/>
      <c r="C165" s="256">
        <v>2015</v>
      </c>
      <c r="D165" s="290">
        <f>G165+G166+G167+G168+G169+G170+G171</f>
        <v>75.05399999999999</v>
      </c>
      <c r="E165" s="162"/>
      <c r="F165" s="179"/>
      <c r="G165" s="194">
        <f>102.964-100</f>
        <v>2.9639999999999986</v>
      </c>
      <c r="H165" s="68"/>
      <c r="I165" s="22" t="s">
        <v>65</v>
      </c>
      <c r="J165" s="268"/>
    </row>
    <row r="166" spans="1:10" ht="48" customHeight="1" thickBot="1">
      <c r="A166" s="254"/>
      <c r="B166" s="384"/>
      <c r="C166" s="286"/>
      <c r="D166" s="291"/>
      <c r="E166" s="162"/>
      <c r="F166" s="170"/>
      <c r="G166" s="194">
        <v>15.296</v>
      </c>
      <c r="H166" s="68"/>
      <c r="I166" s="22" t="s">
        <v>111</v>
      </c>
      <c r="J166" s="268"/>
    </row>
    <row r="167" spans="1:10" ht="48" customHeight="1" thickBot="1">
      <c r="A167" s="254"/>
      <c r="B167" s="384"/>
      <c r="C167" s="286"/>
      <c r="D167" s="291"/>
      <c r="E167" s="162"/>
      <c r="F167" s="170"/>
      <c r="G167" s="194">
        <v>15.296</v>
      </c>
      <c r="H167" s="68"/>
      <c r="I167" s="22" t="s">
        <v>112</v>
      </c>
      <c r="J167" s="268"/>
    </row>
    <row r="168" spans="1:10" ht="48" customHeight="1" thickBot="1">
      <c r="A168" s="254"/>
      <c r="B168" s="384"/>
      <c r="C168" s="286"/>
      <c r="D168" s="291"/>
      <c r="E168" s="162"/>
      <c r="F168" s="170"/>
      <c r="G168" s="194">
        <v>15.296</v>
      </c>
      <c r="H168" s="68"/>
      <c r="I168" s="22" t="s">
        <v>106</v>
      </c>
      <c r="J168" s="268"/>
    </row>
    <row r="169" spans="1:10" ht="48" customHeight="1" thickBot="1">
      <c r="A169" s="254"/>
      <c r="B169" s="384"/>
      <c r="C169" s="286"/>
      <c r="D169" s="291"/>
      <c r="E169" s="162"/>
      <c r="F169" s="170"/>
      <c r="G169" s="194">
        <v>8.734</v>
      </c>
      <c r="H169" s="68"/>
      <c r="I169" s="22" t="s">
        <v>109</v>
      </c>
      <c r="J169" s="268"/>
    </row>
    <row r="170" spans="1:10" ht="48" customHeight="1" thickBot="1">
      <c r="A170" s="254"/>
      <c r="B170" s="384"/>
      <c r="C170" s="286"/>
      <c r="D170" s="291"/>
      <c r="E170" s="162"/>
      <c r="F170" s="170"/>
      <c r="G170" s="194">
        <v>8.734</v>
      </c>
      <c r="H170" s="68"/>
      <c r="I170" s="22" t="s">
        <v>107</v>
      </c>
      <c r="J170" s="268"/>
    </row>
    <row r="171" spans="1:10" ht="48" customHeight="1" thickBot="1">
      <c r="A171" s="254"/>
      <c r="B171" s="384"/>
      <c r="C171" s="257"/>
      <c r="D171" s="292"/>
      <c r="E171" s="162"/>
      <c r="F171" s="170"/>
      <c r="G171" s="194">
        <v>8.734</v>
      </c>
      <c r="H171" s="68"/>
      <c r="I171" s="22" t="s">
        <v>110</v>
      </c>
      <c r="J171" s="268"/>
    </row>
    <row r="172" spans="1:10" ht="48.75" customHeight="1" thickBot="1">
      <c r="A172" s="255"/>
      <c r="B172" s="385"/>
      <c r="C172" s="143">
        <v>2016</v>
      </c>
      <c r="D172" s="179">
        <f>G172</f>
        <v>175.054</v>
      </c>
      <c r="E172" s="187"/>
      <c r="F172" s="187"/>
      <c r="G172" s="185">
        <v>175.054</v>
      </c>
      <c r="H172" s="68"/>
      <c r="I172" s="22" t="s">
        <v>65</v>
      </c>
      <c r="J172" s="269"/>
    </row>
    <row r="173" spans="1:10" ht="30.75" customHeight="1" thickBot="1">
      <c r="A173" s="273" t="s">
        <v>113</v>
      </c>
      <c r="B173" s="89"/>
      <c r="C173" s="143">
        <v>2014</v>
      </c>
      <c r="D173" s="182">
        <f>G173</f>
        <v>0</v>
      </c>
      <c r="E173" s="170"/>
      <c r="F173" s="170"/>
      <c r="G173" s="185">
        <v>0</v>
      </c>
      <c r="H173" s="50"/>
      <c r="I173" s="22" t="s">
        <v>12</v>
      </c>
      <c r="J173" s="253" t="s">
        <v>114</v>
      </c>
    </row>
    <row r="174" spans="1:10" ht="30" customHeight="1" thickBot="1">
      <c r="A174" s="274"/>
      <c r="B174" s="89"/>
      <c r="C174" s="143">
        <v>2015</v>
      </c>
      <c r="D174" s="179">
        <f>G174</f>
        <v>0</v>
      </c>
      <c r="E174" s="179"/>
      <c r="F174" s="170"/>
      <c r="G174" s="185">
        <v>0</v>
      </c>
      <c r="H174" s="50"/>
      <c r="I174" s="22" t="s">
        <v>12</v>
      </c>
      <c r="J174" s="254"/>
    </row>
    <row r="175" spans="1:10" ht="30" customHeight="1" thickBot="1">
      <c r="A175" s="275"/>
      <c r="B175" s="89"/>
      <c r="C175" s="143">
        <v>2016</v>
      </c>
      <c r="D175" s="182">
        <f>G175</f>
        <v>123.7</v>
      </c>
      <c r="E175" s="170"/>
      <c r="F175" s="170"/>
      <c r="G175" s="185">
        <v>123.7</v>
      </c>
      <c r="H175" s="50"/>
      <c r="I175" s="22" t="s">
        <v>12</v>
      </c>
      <c r="J175" s="255"/>
    </row>
    <row r="176" spans="1:10" ht="66.75" customHeight="1" thickBot="1">
      <c r="A176" s="111" t="s">
        <v>121</v>
      </c>
      <c r="B176" s="112"/>
      <c r="C176" s="146">
        <v>2014</v>
      </c>
      <c r="D176" s="179">
        <f>G176</f>
        <v>587</v>
      </c>
      <c r="E176" s="179"/>
      <c r="F176" s="179"/>
      <c r="G176" s="210">
        <f>500+87</f>
        <v>587</v>
      </c>
      <c r="H176" s="18"/>
      <c r="I176" s="14" t="s">
        <v>103</v>
      </c>
      <c r="J176" s="48"/>
    </row>
    <row r="177" spans="1:10" ht="92.25" customHeight="1" thickBot="1">
      <c r="A177" s="273" t="s">
        <v>187</v>
      </c>
      <c r="B177" s="409"/>
      <c r="C177" s="146">
        <v>2014</v>
      </c>
      <c r="D177" s="211">
        <f>F177</f>
        <v>1489.853</v>
      </c>
      <c r="E177" s="179"/>
      <c r="F177" s="212">
        <v>1489.853</v>
      </c>
      <c r="G177" s="210">
        <v>0</v>
      </c>
      <c r="H177" s="25"/>
      <c r="I177" s="14" t="s">
        <v>112</v>
      </c>
      <c r="J177" s="122"/>
    </row>
    <row r="178" spans="1:10" ht="81" customHeight="1" thickBot="1">
      <c r="A178" s="275"/>
      <c r="B178" s="410"/>
      <c r="C178" s="146">
        <v>2015</v>
      </c>
      <c r="D178" s="211">
        <f>F178</f>
        <v>394.22</v>
      </c>
      <c r="E178" s="179"/>
      <c r="F178" s="212">
        <f>1298.5-904.28</f>
        <v>394.22</v>
      </c>
      <c r="G178" s="213">
        <v>0</v>
      </c>
      <c r="H178" s="18"/>
      <c r="I178" s="14" t="s">
        <v>111</v>
      </c>
      <c r="J178" s="122"/>
    </row>
    <row r="179" spans="1:10" ht="56.25" customHeight="1" thickBot="1">
      <c r="A179" s="123" t="s">
        <v>177</v>
      </c>
      <c r="B179" s="112"/>
      <c r="C179" s="148">
        <v>2015</v>
      </c>
      <c r="D179" s="214">
        <f>G179</f>
        <v>101.7862</v>
      </c>
      <c r="E179" s="175"/>
      <c r="F179" s="177"/>
      <c r="G179" s="215">
        <v>101.7862</v>
      </c>
      <c r="H179" s="18"/>
      <c r="I179" s="14" t="s">
        <v>110</v>
      </c>
      <c r="J179" s="48"/>
    </row>
    <row r="180" spans="1:10" ht="19.5" customHeight="1" thickBot="1">
      <c r="A180" s="108"/>
      <c r="B180" s="73"/>
      <c r="C180" s="20"/>
      <c r="D180" s="20"/>
      <c r="E180" s="51"/>
      <c r="F180" s="90"/>
      <c r="G180" s="91"/>
      <c r="H180" s="51"/>
      <c r="I180" s="28"/>
      <c r="J180" s="74"/>
    </row>
    <row r="181" spans="1:10" ht="24.75" customHeight="1" thickBot="1">
      <c r="A181" s="406" t="s">
        <v>21</v>
      </c>
      <c r="B181" s="407"/>
      <c r="C181" s="407"/>
      <c r="D181" s="407"/>
      <c r="E181" s="407"/>
      <c r="F181" s="407"/>
      <c r="G181" s="407"/>
      <c r="H181" s="407"/>
      <c r="I181" s="407"/>
      <c r="J181" s="408"/>
    </row>
    <row r="182" spans="1:10" ht="27" customHeight="1" thickBot="1">
      <c r="A182" s="287" t="s">
        <v>96</v>
      </c>
      <c r="B182" s="288"/>
      <c r="C182" s="288"/>
      <c r="D182" s="288"/>
      <c r="E182" s="288"/>
      <c r="F182" s="288"/>
      <c r="G182" s="288"/>
      <c r="H182" s="289"/>
      <c r="I182" s="9"/>
      <c r="J182" s="15"/>
    </row>
    <row r="183" spans="1:10" ht="18.75" customHeight="1" thickBot="1">
      <c r="A183" s="284" t="s">
        <v>97</v>
      </c>
      <c r="B183" s="285"/>
      <c r="C183" s="285"/>
      <c r="D183" s="285"/>
      <c r="E183" s="285"/>
      <c r="F183" s="285"/>
      <c r="G183" s="285"/>
      <c r="H183" s="285"/>
      <c r="I183" s="21"/>
      <c r="J183" s="12"/>
    </row>
    <row r="184" spans="1:10" ht="18" customHeight="1" thickBot="1">
      <c r="A184" s="380" t="s">
        <v>25</v>
      </c>
      <c r="B184" s="381"/>
      <c r="C184" s="381"/>
      <c r="D184" s="381"/>
      <c r="E184" s="381"/>
      <c r="F184" s="381"/>
      <c r="G184" s="381"/>
      <c r="H184" s="382"/>
      <c r="I184" s="33"/>
      <c r="J184" s="21"/>
    </row>
    <row r="185" spans="1:10" ht="19.5" customHeight="1" thickBot="1">
      <c r="A185" s="282" t="s">
        <v>26</v>
      </c>
      <c r="B185" s="283"/>
      <c r="C185" s="283"/>
      <c r="D185" s="283"/>
      <c r="E185" s="283"/>
      <c r="F185" s="283"/>
      <c r="G185" s="283"/>
      <c r="H185" s="283"/>
      <c r="I185" s="13"/>
      <c r="J185" s="21"/>
    </row>
    <row r="186" spans="1:10" ht="18.75" customHeight="1" thickBot="1">
      <c r="A186" s="10" t="s">
        <v>4</v>
      </c>
      <c r="B186" s="11"/>
      <c r="C186" s="7"/>
      <c r="D186" s="7"/>
      <c r="E186" s="7"/>
      <c r="F186" s="7"/>
      <c r="G186" s="7"/>
      <c r="H186" s="8"/>
      <c r="I186" s="12"/>
      <c r="J186" s="8"/>
    </row>
    <row r="187" spans="1:10" ht="61.5" customHeight="1" thickBot="1">
      <c r="A187" s="386" t="s">
        <v>123</v>
      </c>
      <c r="B187" s="93" t="s">
        <v>124</v>
      </c>
      <c r="C187" s="378">
        <v>2014</v>
      </c>
      <c r="D187" s="216">
        <f>F187+G187</f>
        <v>6935.020100000001</v>
      </c>
      <c r="E187" s="217"/>
      <c r="F187" s="218">
        <f>F195+F203</f>
        <v>1377.9470000000001</v>
      </c>
      <c r="G187" s="216">
        <f>G195+G197+G199+G200+G201+G202+G203</f>
        <v>5557.0731000000005</v>
      </c>
      <c r="H187" s="110"/>
      <c r="I187" s="386" t="s">
        <v>148</v>
      </c>
      <c r="J187" s="9"/>
    </row>
    <row r="188" spans="1:10" ht="60.75" customHeight="1" thickBot="1">
      <c r="A188" s="387"/>
      <c r="B188" s="110" t="s">
        <v>122</v>
      </c>
      <c r="C188" s="379"/>
      <c r="D188" s="219">
        <f aca="true" t="shared" si="1" ref="D188:D194">G188</f>
        <v>89</v>
      </c>
      <c r="E188" s="220"/>
      <c r="F188" s="221"/>
      <c r="G188" s="219">
        <v>89</v>
      </c>
      <c r="H188" s="21"/>
      <c r="I188" s="388"/>
      <c r="J188" s="9"/>
    </row>
    <row r="189" spans="1:10" ht="60.75" customHeight="1" thickBot="1">
      <c r="A189" s="387"/>
      <c r="B189" s="107" t="s">
        <v>181</v>
      </c>
      <c r="C189" s="378">
        <v>2015</v>
      </c>
      <c r="D189" s="209">
        <f>G189+F189</f>
        <v>9886.51431</v>
      </c>
      <c r="E189" s="222"/>
      <c r="F189" s="223">
        <f>F206</f>
        <v>904.28</v>
      </c>
      <c r="G189" s="214">
        <f>G190+G191+G192+G193</f>
        <v>8982.23431</v>
      </c>
      <c r="H189" s="109"/>
      <c r="I189" s="34" t="s">
        <v>182</v>
      </c>
      <c r="J189" s="9"/>
    </row>
    <row r="190" spans="1:10" ht="60.75" customHeight="1" thickBot="1">
      <c r="A190" s="387"/>
      <c r="B190" s="107" t="s">
        <v>138</v>
      </c>
      <c r="C190" s="379"/>
      <c r="D190" s="215">
        <f>G190</f>
        <v>7285.610750000001</v>
      </c>
      <c r="E190" s="222"/>
      <c r="F190" s="224">
        <v>904.28</v>
      </c>
      <c r="G190" s="177">
        <f>G205+G206+G207+G208+G209+G210+G211+G217+G218+G219+G220-G191-G192</f>
        <v>7285.610750000001</v>
      </c>
      <c r="H190" s="109"/>
      <c r="I190" s="386" t="s">
        <v>41</v>
      </c>
      <c r="J190" s="9"/>
    </row>
    <row r="191" spans="1:10" ht="60.75" customHeight="1" thickBot="1">
      <c r="A191" s="387"/>
      <c r="B191" s="110" t="s">
        <v>122</v>
      </c>
      <c r="C191" s="379"/>
      <c r="D191" s="225">
        <f t="shared" si="1"/>
        <v>380.5008</v>
      </c>
      <c r="E191" s="222"/>
      <c r="F191" s="226"/>
      <c r="G191" s="227">
        <v>380.5008</v>
      </c>
      <c r="H191" s="109"/>
      <c r="I191" s="387"/>
      <c r="J191" s="9"/>
    </row>
    <row r="192" spans="1:10" ht="75.75" customHeight="1" thickBot="1">
      <c r="A192" s="387"/>
      <c r="B192" s="110" t="s">
        <v>176</v>
      </c>
      <c r="C192" s="379"/>
      <c r="D192" s="215">
        <f t="shared" si="1"/>
        <v>185.31046</v>
      </c>
      <c r="E192" s="222"/>
      <c r="F192" s="226"/>
      <c r="G192" s="177">
        <v>185.31046</v>
      </c>
      <c r="H192" s="141"/>
      <c r="I192" s="388"/>
      <c r="J192" s="9"/>
    </row>
    <row r="193" spans="1:10" ht="75.75" customHeight="1" thickBot="1">
      <c r="A193" s="387"/>
      <c r="B193" s="107" t="s">
        <v>138</v>
      </c>
      <c r="C193" s="379"/>
      <c r="D193" s="215">
        <f t="shared" si="1"/>
        <v>1130.8123</v>
      </c>
      <c r="E193" s="222"/>
      <c r="F193" s="226"/>
      <c r="G193" s="177">
        <f>G212+G213+G214+G221+G222+G223+G215</f>
        <v>1130.8123</v>
      </c>
      <c r="H193" s="109"/>
      <c r="I193" s="97" t="s">
        <v>12</v>
      </c>
      <c r="J193" s="9"/>
    </row>
    <row r="194" spans="1:10" ht="60.75" customHeight="1" thickBot="1">
      <c r="A194" s="388"/>
      <c r="B194" s="107" t="s">
        <v>138</v>
      </c>
      <c r="C194" s="153">
        <v>2016</v>
      </c>
      <c r="D194" s="228">
        <f t="shared" si="1"/>
        <v>3000</v>
      </c>
      <c r="E194" s="222"/>
      <c r="F194" s="226"/>
      <c r="G194" s="229">
        <v>3000</v>
      </c>
      <c r="H194" s="109"/>
      <c r="I194" s="34" t="s">
        <v>41</v>
      </c>
      <c r="J194" s="9"/>
    </row>
    <row r="195" spans="1:10" ht="39.75" customHeight="1" thickBot="1">
      <c r="A195" s="34" t="s">
        <v>126</v>
      </c>
      <c r="B195" s="36"/>
      <c r="C195" s="378">
        <v>2014</v>
      </c>
      <c r="D195" s="230">
        <f>F195+G195</f>
        <v>3116.25784</v>
      </c>
      <c r="E195" s="177"/>
      <c r="F195" s="228">
        <v>760</v>
      </c>
      <c r="G195" s="231">
        <f>2356.25784</f>
        <v>2356.25784</v>
      </c>
      <c r="H195" s="92"/>
      <c r="I195" s="386" t="s">
        <v>41</v>
      </c>
      <c r="J195" s="9"/>
    </row>
    <row r="196" spans="1:10" ht="59.25" customHeight="1" thickBot="1">
      <c r="A196" s="93" t="s">
        <v>125</v>
      </c>
      <c r="B196" s="95" t="s">
        <v>112</v>
      </c>
      <c r="C196" s="379"/>
      <c r="D196" s="232">
        <f>F196+G196</f>
        <v>1583.9786</v>
      </c>
      <c r="E196" s="233"/>
      <c r="F196" s="234">
        <v>760</v>
      </c>
      <c r="G196" s="214">
        <v>823.9786</v>
      </c>
      <c r="H196" s="92"/>
      <c r="I196" s="387"/>
      <c r="J196" s="9"/>
    </row>
    <row r="197" spans="1:10" ht="27.75" customHeight="1" thickBot="1">
      <c r="A197" s="280" t="s">
        <v>130</v>
      </c>
      <c r="B197" s="94" t="s">
        <v>124</v>
      </c>
      <c r="C197" s="379"/>
      <c r="D197" s="232">
        <f aca="true" t="shared" si="2" ref="D197:D202">G197</f>
        <v>2533.4066600000006</v>
      </c>
      <c r="E197" s="233"/>
      <c r="F197" s="186"/>
      <c r="G197" s="235">
        <f>3688.059-1000-80-41.10434-33.548</f>
        <v>2533.4066600000006</v>
      </c>
      <c r="H197" s="92"/>
      <c r="I197" s="387"/>
      <c r="J197" s="9"/>
    </row>
    <row r="198" spans="1:10" ht="57.75" customHeight="1" thickBot="1">
      <c r="A198" s="281"/>
      <c r="B198" s="21" t="s">
        <v>122</v>
      </c>
      <c r="C198" s="379"/>
      <c r="D198" s="228">
        <f t="shared" si="2"/>
        <v>89</v>
      </c>
      <c r="E198" s="177"/>
      <c r="F198" s="186"/>
      <c r="G198" s="236">
        <v>89</v>
      </c>
      <c r="H198" s="92"/>
      <c r="I198" s="387"/>
      <c r="J198" s="9"/>
    </row>
    <row r="199" spans="1:10" ht="40.5" customHeight="1" thickBot="1">
      <c r="A199" s="98" t="s">
        <v>146</v>
      </c>
      <c r="B199" s="4" t="s">
        <v>138</v>
      </c>
      <c r="C199" s="379"/>
      <c r="D199" s="232">
        <f t="shared" si="2"/>
        <v>252.81381</v>
      </c>
      <c r="E199" s="177"/>
      <c r="F199" s="186"/>
      <c r="G199" s="235">
        <v>252.81381</v>
      </c>
      <c r="H199" s="92"/>
      <c r="I199" s="34" t="s">
        <v>146</v>
      </c>
      <c r="J199" s="9"/>
    </row>
    <row r="200" spans="1:10" ht="36.75" customHeight="1" thickBot="1">
      <c r="A200" s="98" t="s">
        <v>139</v>
      </c>
      <c r="B200" s="4" t="s">
        <v>138</v>
      </c>
      <c r="C200" s="379"/>
      <c r="D200" s="232">
        <f t="shared" si="2"/>
        <v>99.10434</v>
      </c>
      <c r="E200" s="177"/>
      <c r="F200" s="186"/>
      <c r="G200" s="235">
        <v>99.10434</v>
      </c>
      <c r="H200" s="92"/>
      <c r="I200" s="34" t="s">
        <v>139</v>
      </c>
      <c r="J200" s="9"/>
    </row>
    <row r="201" spans="1:10" ht="36.75" customHeight="1" thickBot="1">
      <c r="A201" s="98" t="s">
        <v>103</v>
      </c>
      <c r="B201" s="4" t="s">
        <v>138</v>
      </c>
      <c r="C201" s="379"/>
      <c r="D201" s="232">
        <f t="shared" si="2"/>
        <v>65.66437</v>
      </c>
      <c r="E201" s="177"/>
      <c r="F201" s="186"/>
      <c r="G201" s="235">
        <v>65.66437</v>
      </c>
      <c r="H201" s="92"/>
      <c r="I201" s="34" t="s">
        <v>103</v>
      </c>
      <c r="J201" s="9"/>
    </row>
    <row r="202" spans="1:10" ht="36.75" customHeight="1" thickBot="1">
      <c r="A202" s="98" t="s">
        <v>147</v>
      </c>
      <c r="B202" s="4" t="s">
        <v>138</v>
      </c>
      <c r="C202" s="379"/>
      <c r="D202" s="232">
        <f t="shared" si="2"/>
        <v>149.82608</v>
      </c>
      <c r="E202" s="177"/>
      <c r="F202" s="186"/>
      <c r="G202" s="235">
        <v>149.82608</v>
      </c>
      <c r="H202" s="92"/>
      <c r="I202" s="98" t="s">
        <v>147</v>
      </c>
      <c r="J202" s="21"/>
    </row>
    <row r="203" spans="1:10" ht="36.75" customHeight="1" thickBot="1">
      <c r="A203" s="98" t="s">
        <v>160</v>
      </c>
      <c r="B203" s="4" t="s">
        <v>138</v>
      </c>
      <c r="C203" s="405"/>
      <c r="D203" s="232">
        <f>F203+G203</f>
        <v>717.947</v>
      </c>
      <c r="E203" s="177"/>
      <c r="F203" s="234">
        <f>180+437.947</f>
        <v>617.947</v>
      </c>
      <c r="G203" s="235">
        <v>100</v>
      </c>
      <c r="H203" s="92"/>
      <c r="I203" s="34" t="s">
        <v>160</v>
      </c>
      <c r="J203" s="35"/>
    </row>
    <row r="204" spans="1:10" ht="40.5" customHeight="1" thickBot="1">
      <c r="A204" s="386" t="s">
        <v>186</v>
      </c>
      <c r="B204" s="4" t="s">
        <v>181</v>
      </c>
      <c r="C204" s="378">
        <v>2015</v>
      </c>
      <c r="D204" s="232">
        <f>G204+F204</f>
        <v>6935.703549999999</v>
      </c>
      <c r="E204" s="177"/>
      <c r="F204" s="228">
        <f>F206</f>
        <v>904.28</v>
      </c>
      <c r="G204" s="235">
        <f>G207+G208+G209+G210+G211+G212+G213+G214+G215+G205+G206</f>
        <v>6031.4235499999995</v>
      </c>
      <c r="H204" s="92"/>
      <c r="I204" s="34" t="s">
        <v>182</v>
      </c>
      <c r="J204" s="35"/>
    </row>
    <row r="205" spans="1:10" ht="63.75" customHeight="1" thickBot="1">
      <c r="A205" s="387"/>
      <c r="B205" s="136" t="s">
        <v>176</v>
      </c>
      <c r="C205" s="411"/>
      <c r="D205" s="215">
        <f>G205</f>
        <v>185.31046</v>
      </c>
      <c r="E205" s="177"/>
      <c r="F205" s="234"/>
      <c r="G205" s="237">
        <v>185.31046</v>
      </c>
      <c r="H205" s="92"/>
      <c r="I205" s="386" t="s">
        <v>41</v>
      </c>
      <c r="J205" s="35"/>
    </row>
    <row r="206" spans="1:10" ht="95.25" customHeight="1" thickBot="1">
      <c r="A206" s="387"/>
      <c r="B206" s="139" t="s">
        <v>125</v>
      </c>
      <c r="C206" s="411"/>
      <c r="D206" s="215">
        <f>F206+G206</f>
        <v>972.5799999999999</v>
      </c>
      <c r="E206" s="177"/>
      <c r="F206" s="234">
        <v>904.28</v>
      </c>
      <c r="G206" s="237">
        <v>68.3</v>
      </c>
      <c r="H206" s="142"/>
      <c r="I206" s="387"/>
      <c r="J206" s="35"/>
    </row>
    <row r="207" spans="1:10" ht="37.5" customHeight="1" thickBot="1">
      <c r="A207" s="387"/>
      <c r="B207" s="140" t="s">
        <v>195</v>
      </c>
      <c r="C207" s="411"/>
      <c r="D207" s="215">
        <f>G207</f>
        <v>1171.16943</v>
      </c>
      <c r="E207" s="177"/>
      <c r="F207" s="228"/>
      <c r="G207" s="237">
        <v>1171.16943</v>
      </c>
      <c r="H207" s="92"/>
      <c r="I207" s="387"/>
      <c r="J207" s="35"/>
    </row>
    <row r="208" spans="1:10" ht="84.75" customHeight="1" thickBot="1">
      <c r="A208" s="387"/>
      <c r="B208" s="140" t="s">
        <v>198</v>
      </c>
      <c r="C208" s="411"/>
      <c r="D208" s="215"/>
      <c r="E208" s="177"/>
      <c r="F208" s="228"/>
      <c r="G208" s="237">
        <v>864.13555</v>
      </c>
      <c r="H208" s="92"/>
      <c r="I208" s="387"/>
      <c r="J208" s="35"/>
    </row>
    <row r="209" spans="1:10" ht="40.5" customHeight="1" thickBot="1">
      <c r="A209" s="387"/>
      <c r="B209" s="140" t="s">
        <v>196</v>
      </c>
      <c r="C209" s="411"/>
      <c r="D209" s="215">
        <f>G209</f>
        <v>1358.16251</v>
      </c>
      <c r="E209" s="177"/>
      <c r="F209" s="228"/>
      <c r="G209" s="237">
        <v>1358.16251</v>
      </c>
      <c r="H209" s="92"/>
      <c r="I209" s="387"/>
      <c r="J209" s="35"/>
    </row>
    <row r="210" spans="1:10" ht="39" customHeight="1" thickBot="1">
      <c r="A210" s="387"/>
      <c r="B210" s="140" t="s">
        <v>197</v>
      </c>
      <c r="C210" s="411"/>
      <c r="D210" s="215">
        <f>G210</f>
        <v>1093.34303</v>
      </c>
      <c r="E210" s="177"/>
      <c r="F210" s="228"/>
      <c r="G210" s="237">
        <v>1093.34303</v>
      </c>
      <c r="H210" s="92"/>
      <c r="I210" s="387"/>
      <c r="J210" s="35"/>
    </row>
    <row r="211" spans="1:10" ht="35.25" customHeight="1" thickBot="1">
      <c r="A211" s="387"/>
      <c r="B211" s="4" t="s">
        <v>184</v>
      </c>
      <c r="C211" s="411"/>
      <c r="D211" s="215">
        <f>G211</f>
        <v>589.39023</v>
      </c>
      <c r="E211" s="177"/>
      <c r="F211" s="228"/>
      <c r="G211" s="237">
        <v>589.39023</v>
      </c>
      <c r="H211" s="92"/>
      <c r="I211" s="388"/>
      <c r="J211" s="35"/>
    </row>
    <row r="212" spans="1:10" ht="47.25" customHeight="1" thickBot="1">
      <c r="A212" s="387"/>
      <c r="B212" s="4" t="s">
        <v>183</v>
      </c>
      <c r="C212" s="411"/>
      <c r="D212" s="215">
        <f aca="true" t="shared" si="3" ref="D212:D224">G212</f>
        <v>70</v>
      </c>
      <c r="E212" s="177"/>
      <c r="F212" s="234"/>
      <c r="G212" s="237">
        <v>70</v>
      </c>
      <c r="H212" s="92"/>
      <c r="I212" s="386" t="s">
        <v>12</v>
      </c>
      <c r="J212" s="35"/>
    </row>
    <row r="213" spans="1:10" ht="47.25" customHeight="1" thickBot="1">
      <c r="A213" s="387"/>
      <c r="B213" s="4" t="s">
        <v>188</v>
      </c>
      <c r="C213" s="411"/>
      <c r="D213" s="215">
        <f t="shared" si="3"/>
        <v>400</v>
      </c>
      <c r="E213" s="177"/>
      <c r="F213" s="234"/>
      <c r="G213" s="237">
        <v>400</v>
      </c>
      <c r="H213" s="92"/>
      <c r="I213" s="387"/>
      <c r="J213" s="35"/>
    </row>
    <row r="214" spans="1:10" ht="58.5" customHeight="1" thickBot="1">
      <c r="A214" s="387"/>
      <c r="B214" s="4" t="s">
        <v>189</v>
      </c>
      <c r="C214" s="411"/>
      <c r="D214" s="215">
        <f t="shared" si="3"/>
        <v>147.51134000000002</v>
      </c>
      <c r="E214" s="177"/>
      <c r="F214" s="234"/>
      <c r="G214" s="237">
        <f>80+67.51134</f>
        <v>147.51134000000002</v>
      </c>
      <c r="H214" s="92"/>
      <c r="I214" s="387"/>
      <c r="J214" s="35"/>
    </row>
    <row r="215" spans="1:10" ht="44.25" customHeight="1" thickBot="1">
      <c r="A215" s="388"/>
      <c r="B215" s="4" t="s">
        <v>184</v>
      </c>
      <c r="C215" s="411"/>
      <c r="D215" s="215">
        <f t="shared" si="3"/>
        <v>84.101</v>
      </c>
      <c r="E215" s="177"/>
      <c r="F215" s="234"/>
      <c r="G215" s="237">
        <f>14.101+70</f>
        <v>84.101</v>
      </c>
      <c r="H215" s="92"/>
      <c r="I215" s="388"/>
      <c r="J215" s="35"/>
    </row>
    <row r="216" spans="1:10" ht="36.75" customHeight="1" thickBot="1">
      <c r="A216" s="386" t="s">
        <v>130</v>
      </c>
      <c r="B216" s="107" t="s">
        <v>181</v>
      </c>
      <c r="C216" s="411"/>
      <c r="D216" s="232">
        <f t="shared" si="3"/>
        <v>2950.81076</v>
      </c>
      <c r="E216" s="177"/>
      <c r="F216" s="234"/>
      <c r="G216" s="235">
        <f>G217+G218+G219+G220+G221+G222+G223</f>
        <v>2950.81076</v>
      </c>
      <c r="H216" s="92"/>
      <c r="I216" s="34" t="s">
        <v>182</v>
      </c>
      <c r="J216" s="35"/>
    </row>
    <row r="217" spans="1:10" ht="56.25" customHeight="1" thickBot="1">
      <c r="A217" s="387"/>
      <c r="B217" s="110" t="s">
        <v>122</v>
      </c>
      <c r="C217" s="411"/>
      <c r="D217" s="238">
        <f t="shared" si="3"/>
        <v>380.5008</v>
      </c>
      <c r="E217" s="204"/>
      <c r="F217" s="238"/>
      <c r="G217" s="239">
        <v>380.5008</v>
      </c>
      <c r="H217" s="92"/>
      <c r="I217" s="387" t="s">
        <v>41</v>
      </c>
      <c r="J217" s="35"/>
    </row>
    <row r="218" spans="1:10" ht="56.25" customHeight="1" thickBot="1">
      <c r="A218" s="387"/>
      <c r="B218" s="4" t="s">
        <v>191</v>
      </c>
      <c r="C218" s="411"/>
      <c r="D218" s="238">
        <f>G218</f>
        <v>1312.73378</v>
      </c>
      <c r="E218" s="204"/>
      <c r="F218" s="238"/>
      <c r="G218" s="239">
        <v>1312.73378</v>
      </c>
      <c r="H218" s="92"/>
      <c r="I218" s="387"/>
      <c r="J218" s="35"/>
    </row>
    <row r="219" spans="1:10" ht="56.25" customHeight="1" thickBot="1">
      <c r="A219" s="387"/>
      <c r="B219" s="4" t="s">
        <v>185</v>
      </c>
      <c r="C219" s="411"/>
      <c r="D219" s="238">
        <f>G219</f>
        <v>626.37622</v>
      </c>
      <c r="E219" s="204"/>
      <c r="F219" s="238"/>
      <c r="G219" s="239">
        <v>626.37622</v>
      </c>
      <c r="H219" s="92"/>
      <c r="I219" s="387"/>
      <c r="J219" s="35"/>
    </row>
    <row r="220" spans="1:10" ht="56.25" customHeight="1" thickBot="1">
      <c r="A220" s="387"/>
      <c r="B220" s="4" t="s">
        <v>192</v>
      </c>
      <c r="C220" s="411"/>
      <c r="D220" s="234">
        <f>G220</f>
        <v>202</v>
      </c>
      <c r="E220" s="204"/>
      <c r="F220" s="238"/>
      <c r="G220" s="240">
        <v>202</v>
      </c>
      <c r="H220" s="92"/>
      <c r="I220" s="388"/>
      <c r="J220" s="35"/>
    </row>
    <row r="221" spans="1:10" ht="50.25" customHeight="1" thickBot="1">
      <c r="A221" s="387"/>
      <c r="B221" s="4" t="s">
        <v>185</v>
      </c>
      <c r="C221" s="411"/>
      <c r="D221" s="215">
        <f t="shared" si="3"/>
        <v>10</v>
      </c>
      <c r="E221" s="177"/>
      <c r="F221" s="234"/>
      <c r="G221" s="237">
        <f>10</f>
        <v>10</v>
      </c>
      <c r="H221" s="92"/>
      <c r="I221" s="386" t="s">
        <v>12</v>
      </c>
      <c r="J221" s="35"/>
    </row>
    <row r="222" spans="1:10" ht="50.25" customHeight="1" thickBot="1">
      <c r="A222" s="387"/>
      <c r="B222" s="4" t="s">
        <v>191</v>
      </c>
      <c r="C222" s="411"/>
      <c r="D222" s="215">
        <f t="shared" si="3"/>
        <v>339.19996</v>
      </c>
      <c r="E222" s="177"/>
      <c r="F222" s="234"/>
      <c r="G222" s="237">
        <f>44.99996+294.2</f>
        <v>339.19996</v>
      </c>
      <c r="H222" s="92"/>
      <c r="I222" s="387"/>
      <c r="J222" s="35"/>
    </row>
    <row r="223" spans="1:10" ht="49.5" customHeight="1" thickBot="1">
      <c r="A223" s="388"/>
      <c r="B223" s="4" t="s">
        <v>192</v>
      </c>
      <c r="C223" s="412"/>
      <c r="D223" s="215">
        <f t="shared" si="3"/>
        <v>80</v>
      </c>
      <c r="E223" s="177"/>
      <c r="F223" s="234"/>
      <c r="G223" s="237">
        <f>50+30</f>
        <v>80</v>
      </c>
      <c r="H223" s="92"/>
      <c r="I223" s="388"/>
      <c r="J223" s="35"/>
    </row>
    <row r="224" spans="1:10" ht="57.75" customHeight="1" thickBot="1">
      <c r="A224" s="98" t="s">
        <v>131</v>
      </c>
      <c r="B224" s="99"/>
      <c r="C224" s="378">
        <v>2016</v>
      </c>
      <c r="D224" s="209">
        <f t="shared" si="3"/>
        <v>3335.86445</v>
      </c>
      <c r="E224" s="177"/>
      <c r="F224" s="165"/>
      <c r="G224" s="241">
        <f>G228+G229</f>
        <v>3335.86445</v>
      </c>
      <c r="H224" s="21"/>
      <c r="I224" s="386" t="s">
        <v>41</v>
      </c>
      <c r="J224" s="35"/>
    </row>
    <row r="225" spans="1:10" ht="57.75" customHeight="1" thickBot="1">
      <c r="A225" s="98" t="s">
        <v>132</v>
      </c>
      <c r="B225" s="99"/>
      <c r="C225" s="379"/>
      <c r="D225" s="228"/>
      <c r="E225" s="177"/>
      <c r="F225" s="183"/>
      <c r="G225" s="223"/>
      <c r="H225" s="21"/>
      <c r="I225" s="387"/>
      <c r="J225" s="9"/>
    </row>
    <row r="226" spans="1:10" ht="57.75" customHeight="1" thickBot="1">
      <c r="A226" s="98" t="s">
        <v>133</v>
      </c>
      <c r="B226" s="99"/>
      <c r="C226" s="405"/>
      <c r="D226" s="228"/>
      <c r="E226" s="177"/>
      <c r="F226" s="183"/>
      <c r="G226" s="223"/>
      <c r="H226" s="21"/>
      <c r="I226" s="388"/>
      <c r="J226" s="9"/>
    </row>
    <row r="227" spans="1:10" ht="57.75" customHeight="1" thickBot="1">
      <c r="A227" s="98" t="s">
        <v>134</v>
      </c>
      <c r="B227" s="99"/>
      <c r="C227" s="154">
        <v>2016</v>
      </c>
      <c r="D227" s="228"/>
      <c r="E227" s="242"/>
      <c r="F227" s="165"/>
      <c r="G227" s="223"/>
      <c r="H227" s="21"/>
      <c r="I227" s="97" t="s">
        <v>127</v>
      </c>
      <c r="J227" s="9"/>
    </row>
    <row r="228" spans="1:10" ht="57.75" customHeight="1" thickBot="1">
      <c r="A228" s="386" t="s">
        <v>135</v>
      </c>
      <c r="B228" s="100" t="s">
        <v>112</v>
      </c>
      <c r="C228" s="155" t="s">
        <v>128</v>
      </c>
      <c r="D228" s="243">
        <f>G228</f>
        <v>2400</v>
      </c>
      <c r="E228" s="244"/>
      <c r="F228" s="183"/>
      <c r="G228" s="245">
        <v>2400</v>
      </c>
      <c r="H228" s="21"/>
      <c r="I228" s="97"/>
      <c r="J228" s="9" t="s">
        <v>129</v>
      </c>
    </row>
    <row r="229" spans="1:10" ht="57.75" customHeight="1" thickBot="1">
      <c r="A229" s="388"/>
      <c r="B229" s="100" t="s">
        <v>111</v>
      </c>
      <c r="C229" s="155"/>
      <c r="D229" s="233">
        <f>G229</f>
        <v>935.86445</v>
      </c>
      <c r="E229" s="244"/>
      <c r="F229" s="183"/>
      <c r="G229" s="246">
        <v>935.86445</v>
      </c>
      <c r="H229" s="21"/>
      <c r="I229" s="97"/>
      <c r="J229" s="9"/>
    </row>
    <row r="230" spans="1:10" ht="27" customHeight="1" thickBot="1">
      <c r="A230" s="396" t="s">
        <v>117</v>
      </c>
      <c r="B230" s="397"/>
      <c r="C230" s="397"/>
      <c r="D230" s="397"/>
      <c r="E230" s="397"/>
      <c r="F230" s="397"/>
      <c r="G230" s="397"/>
      <c r="H230" s="397"/>
      <c r="I230" s="397"/>
      <c r="J230" s="398"/>
    </row>
    <row r="231" spans="1:10" ht="27" customHeight="1" thickBot="1">
      <c r="A231" s="402" t="s">
        <v>118</v>
      </c>
      <c r="B231" s="386"/>
      <c r="C231" s="378">
        <v>2014</v>
      </c>
      <c r="D231" s="399">
        <f>G231+G232+G233+G234+G235+G236+G237+F237+E234+E231</f>
        <v>177810.225</v>
      </c>
      <c r="E231" s="375">
        <v>46522</v>
      </c>
      <c r="F231" s="375"/>
      <c r="G231" s="156">
        <f>6965.679+107.923+91.955+2488.303+178.931-13.04334</f>
        <v>9819.74766</v>
      </c>
      <c r="H231" s="35"/>
      <c r="I231" s="85" t="s">
        <v>109</v>
      </c>
      <c r="J231" s="9"/>
    </row>
    <row r="232" spans="1:10" ht="27" customHeight="1" thickBot="1">
      <c r="A232" s="403"/>
      <c r="B232" s="387"/>
      <c r="C232" s="379"/>
      <c r="D232" s="400"/>
      <c r="E232" s="376"/>
      <c r="F232" s="376"/>
      <c r="G232" s="156">
        <f>13364.127+107.923+203.737+4630.791+318.35-15.56189-106.85575</f>
        <v>18502.51036</v>
      </c>
      <c r="H232" s="35"/>
      <c r="I232" s="85" t="s">
        <v>107</v>
      </c>
      <c r="J232" s="9"/>
    </row>
    <row r="233" spans="1:10" ht="27" customHeight="1" thickBot="1">
      <c r="A233" s="403"/>
      <c r="B233" s="387"/>
      <c r="C233" s="379"/>
      <c r="D233" s="400"/>
      <c r="E233" s="377"/>
      <c r="F233" s="377"/>
      <c r="G233" s="156">
        <f>6518.572+107.923+98.15+5851.161+178.931-43.44557</f>
        <v>12711.291430000001</v>
      </c>
      <c r="H233" s="35"/>
      <c r="I233" s="85" t="s">
        <v>110</v>
      </c>
      <c r="J233" s="9"/>
    </row>
    <row r="234" spans="1:10" ht="25.5" customHeight="1" thickBot="1">
      <c r="A234" s="403"/>
      <c r="B234" s="387"/>
      <c r="C234" s="379"/>
      <c r="D234" s="400"/>
      <c r="E234" s="375">
        <f>59121+1858</f>
        <v>60979</v>
      </c>
      <c r="F234" s="375"/>
      <c r="G234" s="156">
        <v>5039.71599</v>
      </c>
      <c r="H234" s="35"/>
      <c r="I234" s="85" t="s">
        <v>106</v>
      </c>
      <c r="J234" s="9"/>
    </row>
    <row r="235" spans="1:10" ht="27" customHeight="1" thickBot="1">
      <c r="A235" s="403"/>
      <c r="B235" s="387"/>
      <c r="C235" s="379"/>
      <c r="D235" s="400"/>
      <c r="E235" s="376"/>
      <c r="F235" s="376"/>
      <c r="G235" s="156">
        <f>474.9+2420.202+233.68979</f>
        <v>3128.79179</v>
      </c>
      <c r="H235" s="35"/>
      <c r="I235" s="85" t="s">
        <v>111</v>
      </c>
      <c r="J235" s="9"/>
    </row>
    <row r="236" spans="1:10" ht="27" customHeight="1" thickBot="1">
      <c r="A236" s="403"/>
      <c r="B236" s="387"/>
      <c r="C236" s="379"/>
      <c r="D236" s="400"/>
      <c r="E236" s="377"/>
      <c r="F236" s="377"/>
      <c r="G236" s="156">
        <f>745+5145.707-5.06704+266.85575</f>
        <v>6152.49571</v>
      </c>
      <c r="H236" s="35"/>
      <c r="I236" s="85" t="s">
        <v>112</v>
      </c>
      <c r="J236" s="9"/>
    </row>
    <row r="237" spans="1:10" ht="27" customHeight="1" thickBot="1">
      <c r="A237" s="403"/>
      <c r="B237" s="388"/>
      <c r="C237" s="405"/>
      <c r="D237" s="401"/>
      <c r="E237" s="151"/>
      <c r="F237" s="157">
        <v>617.58</v>
      </c>
      <c r="G237" s="156">
        <f>11033.885+587.88-87+2872.06+13.32+89.33685+61.3-233.68979</f>
        <v>14337.092059999997</v>
      </c>
      <c r="H237" s="35"/>
      <c r="I237" s="85" t="s">
        <v>103</v>
      </c>
      <c r="J237" s="9"/>
    </row>
    <row r="238" spans="1:10" ht="27" customHeight="1" thickBot="1">
      <c r="A238" s="403"/>
      <c r="B238" s="386"/>
      <c r="C238" s="378">
        <v>2015</v>
      </c>
      <c r="D238" s="389">
        <f>G238+G239+G240+G241+G242+G243+G244+E238+E241+F244</f>
        <v>181260.56079999998</v>
      </c>
      <c r="E238" s="375">
        <v>46121.2</v>
      </c>
      <c r="F238" s="375"/>
      <c r="G238" s="158">
        <f>10106.755+369.636</f>
        <v>10476.391</v>
      </c>
      <c r="H238" s="35"/>
      <c r="I238" s="85" t="s">
        <v>109</v>
      </c>
      <c r="J238" s="9"/>
    </row>
    <row r="239" spans="1:10" ht="27" customHeight="1" thickBot="1">
      <c r="A239" s="403"/>
      <c r="B239" s="387"/>
      <c r="C239" s="379"/>
      <c r="D239" s="390"/>
      <c r="E239" s="376"/>
      <c r="F239" s="376"/>
      <c r="G239" s="158">
        <f>19595.051+644.72</f>
        <v>20239.771</v>
      </c>
      <c r="H239" s="35"/>
      <c r="I239" s="85" t="s">
        <v>107</v>
      </c>
      <c r="J239" s="9"/>
    </row>
    <row r="240" spans="1:10" ht="27" customHeight="1" thickBot="1">
      <c r="A240" s="403"/>
      <c r="B240" s="387"/>
      <c r="C240" s="379"/>
      <c r="D240" s="390"/>
      <c r="E240" s="377"/>
      <c r="F240" s="377"/>
      <c r="G240" s="158">
        <f>13624.1702-101.7862</f>
        <v>13522.384</v>
      </c>
      <c r="H240" s="35"/>
      <c r="I240" s="85" t="s">
        <v>110</v>
      </c>
      <c r="J240" s="9"/>
    </row>
    <row r="241" spans="1:10" ht="27.75" customHeight="1" thickBot="1">
      <c r="A241" s="403"/>
      <c r="B241" s="387"/>
      <c r="C241" s="379"/>
      <c r="D241" s="390"/>
      <c r="E241" s="375">
        <v>59114</v>
      </c>
      <c r="F241" s="375"/>
      <c r="G241" s="161">
        <f>4889.326-116.496-101.7862+369.636-70</f>
        <v>4970.679800000001</v>
      </c>
      <c r="H241" s="35"/>
      <c r="I241" s="85" t="s">
        <v>106</v>
      </c>
      <c r="J241" s="9"/>
    </row>
    <row r="242" spans="1:10" ht="27" customHeight="1" thickBot="1">
      <c r="A242" s="403"/>
      <c r="B242" s="387"/>
      <c r="C242" s="379"/>
      <c r="D242" s="390"/>
      <c r="E242" s="376"/>
      <c r="F242" s="376"/>
      <c r="G242" s="161">
        <f>2967+840.44</f>
        <v>3807.44</v>
      </c>
      <c r="H242" s="35"/>
      <c r="I242" s="85" t="s">
        <v>111</v>
      </c>
      <c r="J242" s="9"/>
    </row>
    <row r="243" spans="1:10" ht="27" customHeight="1" thickBot="1">
      <c r="A243" s="403"/>
      <c r="B243" s="387"/>
      <c r="C243" s="379"/>
      <c r="D243" s="390"/>
      <c r="E243" s="377"/>
      <c r="F243" s="377"/>
      <c r="G243" s="161">
        <f>5992.446+676.995</f>
        <v>6669.441</v>
      </c>
      <c r="H243" s="35"/>
      <c r="I243" s="85" t="s">
        <v>112</v>
      </c>
      <c r="J243" s="9"/>
    </row>
    <row r="244" spans="1:10" ht="27" customHeight="1" thickBot="1">
      <c r="A244" s="403"/>
      <c r="B244" s="388"/>
      <c r="C244" s="405"/>
      <c r="D244" s="391"/>
      <c r="E244" s="144"/>
      <c r="F244" s="157">
        <v>471.8</v>
      </c>
      <c r="G244" s="161">
        <f>15116.3+481.154+200+70</f>
        <v>15867.454</v>
      </c>
      <c r="H244" s="35"/>
      <c r="I244" s="85" t="s">
        <v>103</v>
      </c>
      <c r="J244" s="9"/>
    </row>
    <row r="245" spans="1:10" ht="27" customHeight="1" thickBot="1">
      <c r="A245" s="403"/>
      <c r="B245" s="386"/>
      <c r="C245" s="378">
        <v>2016</v>
      </c>
      <c r="D245" s="375">
        <f>G245+G246+G247+G248+G249+G250+G251+E245+E248+F251</f>
        <v>182592.559</v>
      </c>
      <c r="E245" s="375">
        <v>47940</v>
      </c>
      <c r="F245" s="375"/>
      <c r="G245" s="159">
        <v>9832.791</v>
      </c>
      <c r="H245" s="35"/>
      <c r="I245" s="85" t="s">
        <v>109</v>
      </c>
      <c r="J245" s="9"/>
    </row>
    <row r="246" spans="1:10" ht="27" customHeight="1" thickBot="1">
      <c r="A246" s="403"/>
      <c r="B246" s="387"/>
      <c r="C246" s="379"/>
      <c r="D246" s="376"/>
      <c r="E246" s="376"/>
      <c r="F246" s="376"/>
      <c r="G246" s="159">
        <v>18624.928</v>
      </c>
      <c r="H246" s="35"/>
      <c r="I246" s="85" t="s">
        <v>107</v>
      </c>
      <c r="J246" s="9"/>
    </row>
    <row r="247" spans="1:10" ht="27" customHeight="1" thickBot="1">
      <c r="A247" s="403"/>
      <c r="B247" s="387"/>
      <c r="C247" s="379"/>
      <c r="D247" s="376"/>
      <c r="E247" s="377"/>
      <c r="F247" s="377"/>
      <c r="G247" s="159">
        <v>12754.737</v>
      </c>
      <c r="H247" s="35"/>
      <c r="I247" s="85" t="s">
        <v>110</v>
      </c>
      <c r="J247" s="9"/>
    </row>
    <row r="248" spans="1:10" ht="27" customHeight="1" thickBot="1">
      <c r="A248" s="403"/>
      <c r="B248" s="387"/>
      <c r="C248" s="379"/>
      <c r="D248" s="376"/>
      <c r="E248" s="375">
        <v>64228</v>
      </c>
      <c r="F248" s="375"/>
      <c r="G248" s="159">
        <v>5235.469</v>
      </c>
      <c r="H248" s="35"/>
      <c r="I248" s="85" t="s">
        <v>106</v>
      </c>
      <c r="J248" s="9"/>
    </row>
    <row r="249" spans="1:10" ht="27" customHeight="1" thickBot="1">
      <c r="A249" s="403"/>
      <c r="B249" s="387"/>
      <c r="C249" s="379"/>
      <c r="D249" s="376"/>
      <c r="E249" s="376"/>
      <c r="F249" s="376"/>
      <c r="G249" s="159">
        <v>2895.102</v>
      </c>
      <c r="H249" s="35"/>
      <c r="I249" s="85" t="s">
        <v>111</v>
      </c>
      <c r="J249" s="9"/>
    </row>
    <row r="250" spans="1:10" ht="27" customHeight="1" thickBot="1">
      <c r="A250" s="403"/>
      <c r="B250" s="387"/>
      <c r="C250" s="379"/>
      <c r="D250" s="376"/>
      <c r="E250" s="377"/>
      <c r="F250" s="377"/>
      <c r="G250" s="159">
        <v>5890.707</v>
      </c>
      <c r="H250" s="35"/>
      <c r="I250" s="85" t="s">
        <v>112</v>
      </c>
      <c r="J250" s="9"/>
    </row>
    <row r="251" spans="1:10" ht="27" customHeight="1" thickBot="1">
      <c r="A251" s="404"/>
      <c r="B251" s="388"/>
      <c r="C251" s="405"/>
      <c r="D251" s="377"/>
      <c r="E251" s="144"/>
      <c r="F251" s="157">
        <v>784</v>
      </c>
      <c r="G251" s="159">
        <v>14406.825</v>
      </c>
      <c r="H251" s="35"/>
      <c r="I251" s="85" t="s">
        <v>103</v>
      </c>
      <c r="J251" s="9"/>
    </row>
    <row r="252" spans="1:10" ht="27" customHeight="1" thickBot="1">
      <c r="A252" s="393" t="s">
        <v>119</v>
      </c>
      <c r="B252" s="394"/>
      <c r="C252" s="394"/>
      <c r="D252" s="394"/>
      <c r="E252" s="394"/>
      <c r="F252" s="394"/>
      <c r="G252" s="394"/>
      <c r="H252" s="394"/>
      <c r="I252" s="394"/>
      <c r="J252" s="395"/>
    </row>
    <row r="253" spans="1:10" ht="29.25" customHeight="1" thickBot="1">
      <c r="A253" s="386" t="s">
        <v>120</v>
      </c>
      <c r="B253" s="84"/>
      <c r="C253" s="160">
        <v>2014</v>
      </c>
      <c r="D253" s="247">
        <f aca="true" t="shared" si="4" ref="D253:D259">E253</f>
        <v>223</v>
      </c>
      <c r="E253" s="247">
        <f>202+21</f>
        <v>223</v>
      </c>
      <c r="F253" s="248">
        <v>0</v>
      </c>
      <c r="G253" s="248"/>
      <c r="H253" s="35"/>
      <c r="I253" s="85" t="s">
        <v>12</v>
      </c>
      <c r="J253" s="9"/>
    </row>
    <row r="254" spans="1:10" ht="30" customHeight="1" thickBot="1">
      <c r="A254" s="387"/>
      <c r="B254" s="84"/>
      <c r="C254" s="160">
        <v>2015</v>
      </c>
      <c r="D254" s="247">
        <f t="shared" si="4"/>
        <v>223</v>
      </c>
      <c r="E254" s="248">
        <v>223</v>
      </c>
      <c r="F254" s="248">
        <v>0</v>
      </c>
      <c r="G254" s="248"/>
      <c r="H254" s="35"/>
      <c r="I254" s="85" t="s">
        <v>12</v>
      </c>
      <c r="J254" s="106"/>
    </row>
    <row r="255" spans="1:10" ht="27.75" customHeight="1" thickBot="1">
      <c r="A255" s="388"/>
      <c r="B255" s="84"/>
      <c r="C255" s="160">
        <v>2016</v>
      </c>
      <c r="D255" s="247">
        <f t="shared" si="4"/>
        <v>223</v>
      </c>
      <c r="E255" s="248">
        <v>223</v>
      </c>
      <c r="F255" s="248">
        <v>0</v>
      </c>
      <c r="G255" s="248"/>
      <c r="H255" s="35"/>
      <c r="I255" s="85" t="s">
        <v>12</v>
      </c>
      <c r="J255" s="2"/>
    </row>
    <row r="256" spans="1:10" ht="27.75" customHeight="1" thickBot="1">
      <c r="A256" s="386" t="s">
        <v>174</v>
      </c>
      <c r="B256" s="84"/>
      <c r="C256" s="160">
        <v>2015</v>
      </c>
      <c r="D256" s="247">
        <f>E256+F256</f>
        <v>67</v>
      </c>
      <c r="E256" s="248">
        <v>0</v>
      </c>
      <c r="F256" s="248">
        <v>67</v>
      </c>
      <c r="G256" s="248"/>
      <c r="H256" s="35"/>
      <c r="I256" s="85"/>
      <c r="J256" s="9"/>
    </row>
    <row r="257" spans="1:10" ht="44.25" customHeight="1" thickBot="1">
      <c r="A257" s="387"/>
      <c r="B257" s="84"/>
      <c r="C257" s="160">
        <v>2016</v>
      </c>
      <c r="D257" s="247">
        <f t="shared" si="4"/>
        <v>70</v>
      </c>
      <c r="E257" s="248">
        <v>70</v>
      </c>
      <c r="F257" s="248">
        <v>0</v>
      </c>
      <c r="G257" s="248"/>
      <c r="H257" s="35"/>
      <c r="I257" s="85"/>
      <c r="J257" s="9"/>
    </row>
    <row r="258" spans="1:10" ht="33.75" customHeight="1" thickBot="1">
      <c r="A258" s="386" t="s">
        <v>175</v>
      </c>
      <c r="B258" s="84"/>
      <c r="C258" s="160">
        <v>2015</v>
      </c>
      <c r="D258" s="247">
        <f t="shared" si="4"/>
        <v>4449</v>
      </c>
      <c r="E258" s="248">
        <v>4449</v>
      </c>
      <c r="F258" s="248">
        <v>0</v>
      </c>
      <c r="G258" s="248"/>
      <c r="H258" s="35"/>
      <c r="I258" s="85"/>
      <c r="J258" s="9"/>
    </row>
    <row r="259" spans="1:10" ht="54" customHeight="1" thickBot="1">
      <c r="A259" s="388"/>
      <c r="B259" s="84"/>
      <c r="C259" s="160">
        <v>2016</v>
      </c>
      <c r="D259" s="247">
        <f t="shared" si="4"/>
        <v>4449</v>
      </c>
      <c r="E259" s="248">
        <v>4449</v>
      </c>
      <c r="F259" s="248">
        <v>0</v>
      </c>
      <c r="G259" s="248"/>
      <c r="H259" s="35"/>
      <c r="I259" s="85"/>
      <c r="J259" s="9"/>
    </row>
    <row r="260" spans="1:10" ht="38.25" customHeight="1" thickBot="1">
      <c r="A260" s="5" t="s">
        <v>42</v>
      </c>
      <c r="B260" s="15"/>
      <c r="C260" s="160" t="s">
        <v>116</v>
      </c>
      <c r="D260" s="249">
        <f>D261+D262+D263</f>
        <v>581548.2471599999</v>
      </c>
      <c r="E260" s="248">
        <f>E261+E262+E263</f>
        <v>334541.2</v>
      </c>
      <c r="F260" s="250">
        <f>F261+F262+F263</f>
        <v>8221.4863</v>
      </c>
      <c r="G260" s="249">
        <f>G261+G262+G263</f>
        <v>238785.56086</v>
      </c>
      <c r="H260" s="8"/>
      <c r="I260" s="36"/>
      <c r="J260" s="9"/>
    </row>
    <row r="261" spans="1:10" ht="33" customHeight="1" thickBot="1">
      <c r="A261" s="2"/>
      <c r="B261" s="9"/>
      <c r="C261" s="160">
        <v>2014</v>
      </c>
      <c r="D261" s="249">
        <f>E261+F261+G261</f>
        <v>190299.9344</v>
      </c>
      <c r="E261" s="248">
        <f>E231+E234+E253</f>
        <v>107724</v>
      </c>
      <c r="F261" s="252">
        <f>F14+F15+F16+F20+F99+F128+F140+F157+F177+F187+F237+F32+F17+F18+F19</f>
        <v>5600.1863</v>
      </c>
      <c r="G261" s="251">
        <f>G14+G15+G16+G17+G39+G46+G53+G54+G61+G67+G73+G80+G90+G94+G99+G102+G111+G118+G121+G128+G129+G132+G137+G150+G157+G173+G176+G187+G231+G232+G233+G234+G235+G236+G237</f>
        <v>76975.7481</v>
      </c>
      <c r="H261" s="8"/>
      <c r="I261" s="36"/>
      <c r="J261" s="9"/>
    </row>
    <row r="262" spans="1:10" ht="30.75" customHeight="1" thickBot="1">
      <c r="A262" s="2"/>
      <c r="B262" s="9"/>
      <c r="C262" s="160">
        <v>2015</v>
      </c>
      <c r="D262" s="249">
        <f>E262+F262+G262</f>
        <v>196818.13530999998</v>
      </c>
      <c r="E262" s="248">
        <f>E238+E241+E254+E256+E258</f>
        <v>109907.2</v>
      </c>
      <c r="F262" s="250">
        <f>F244+F178+F189+F256</f>
        <v>1837.3</v>
      </c>
      <c r="G262" s="251">
        <f>D40+D47+D55+D62+D68+D74+D82+D91+D95+D100+D103+D112+D119+D130+D133+D138+D151+D165+D174+G179+G189+G238+G239+G240+G241+G242+G243+G244</f>
        <v>85073.63531</v>
      </c>
      <c r="H262" s="8"/>
      <c r="I262" s="37"/>
      <c r="J262" s="9"/>
    </row>
    <row r="263" spans="1:10" ht="27" customHeight="1" thickBot="1">
      <c r="A263" s="2"/>
      <c r="B263" s="9"/>
      <c r="C263" s="160">
        <v>2016</v>
      </c>
      <c r="D263" s="249">
        <f>E263+F263+G263</f>
        <v>194430.17745</v>
      </c>
      <c r="E263" s="248">
        <f>E245+E248+E255+E257+E259</f>
        <v>116910</v>
      </c>
      <c r="F263" s="250">
        <f>F251</f>
        <v>784</v>
      </c>
      <c r="G263" s="251">
        <f>G25+G26+G27+G28+G41+G48+G56+G63+G69+G75+G84+G93+G96+G101+G104+G113+G120+G131+G136+G139+G152+G172+G175+D194+G245+G246+G247+G248+G249+G250+G251+G224</f>
        <v>76736.17744999999</v>
      </c>
      <c r="H263" s="8"/>
      <c r="I263" s="38"/>
      <c r="J263" s="21"/>
    </row>
    <row r="264" ht="25.5" customHeight="1"/>
    <row r="265" spans="1:7" ht="23.25">
      <c r="A265" s="86"/>
      <c r="B265" s="87"/>
      <c r="C265" s="86"/>
      <c r="D265" s="135"/>
      <c r="E265" s="134"/>
      <c r="F265" s="6"/>
      <c r="G265" s="101"/>
    </row>
    <row r="266" spans="1:8" ht="25.5" customHeight="1" hidden="1">
      <c r="A266" s="114" t="s">
        <v>150</v>
      </c>
      <c r="B266" s="115"/>
      <c r="C266" s="115"/>
      <c r="D266" s="135">
        <f aca="true" t="shared" si="5" ref="D266:D277">D41+D48+D56+D63+D69+D75+D83+D92+D96+D101+D104+D113+D120+D131+D134+D139+D152+D166+D175+D179+D180+D190+D239+D255+D257+D259</f>
        <v>12554.096950000001</v>
      </c>
      <c r="E266" s="116"/>
      <c r="F266" s="117"/>
      <c r="G266" s="114"/>
      <c r="H266" s="117"/>
    </row>
    <row r="267" spans="1:8" ht="25.5" customHeight="1" hidden="1">
      <c r="A267" s="114" t="s">
        <v>151</v>
      </c>
      <c r="B267" s="115"/>
      <c r="C267" s="115"/>
      <c r="D267" s="135">
        <f t="shared" si="5"/>
        <v>587166.74796</v>
      </c>
      <c r="E267" s="118"/>
      <c r="F267" s="114"/>
      <c r="G267" s="119"/>
      <c r="H267" s="114" t="s">
        <v>152</v>
      </c>
    </row>
    <row r="268" spans="1:8" ht="15.75" customHeight="1" hidden="1">
      <c r="A268" s="114"/>
      <c r="B268" s="115"/>
      <c r="C268" s="115"/>
      <c r="D268" s="135">
        <f t="shared" si="5"/>
        <v>196559.10266</v>
      </c>
      <c r="E268" s="118"/>
      <c r="F268" s="114"/>
      <c r="G268" s="114"/>
      <c r="H268" s="114"/>
    </row>
    <row r="269" spans="1:8" ht="24.75" customHeight="1" hidden="1">
      <c r="A269" s="114" t="s">
        <v>153</v>
      </c>
      <c r="B269" s="115"/>
      <c r="C269" s="115"/>
      <c r="D269" s="135">
        <f t="shared" si="5"/>
        <v>784860.4147699999</v>
      </c>
      <c r="E269" s="118"/>
      <c r="F269" s="114"/>
      <c r="G269" s="120"/>
      <c r="H269" s="114" t="s">
        <v>154</v>
      </c>
    </row>
    <row r="270" spans="1:8" ht="13.5" customHeight="1" hidden="1">
      <c r="A270" s="114"/>
      <c r="B270" s="115"/>
      <c r="C270" s="115"/>
      <c r="D270" s="135">
        <f t="shared" si="5"/>
        <v>392331.89804999996</v>
      </c>
      <c r="E270" s="118"/>
      <c r="F270" s="114"/>
      <c r="G270" s="114"/>
      <c r="H270" s="114"/>
    </row>
    <row r="271" spans="1:8" ht="27.75" customHeight="1" hidden="1">
      <c r="A271" s="114" t="s">
        <v>158</v>
      </c>
      <c r="B271" s="115"/>
      <c r="C271" s="115"/>
      <c r="D271" s="135">
        <f t="shared" si="5"/>
        <v>782145.7355999998</v>
      </c>
      <c r="E271" s="118"/>
      <c r="F271" s="114"/>
      <c r="G271" s="114"/>
      <c r="H271" s="114" t="s">
        <v>155</v>
      </c>
    </row>
    <row r="272" spans="1:8" ht="18.75" customHeight="1" hidden="1">
      <c r="A272" s="114" t="s">
        <v>159</v>
      </c>
      <c r="B272" s="115"/>
      <c r="C272" s="115"/>
      <c r="D272" s="135">
        <f t="shared" si="5"/>
        <v>569222.70345</v>
      </c>
      <c r="E272" s="118"/>
      <c r="F272" s="114"/>
      <c r="G272" s="114"/>
      <c r="H272" s="114"/>
    </row>
    <row r="273" spans="1:8" ht="18.75" customHeight="1" hidden="1">
      <c r="A273" s="114"/>
      <c r="B273" s="115"/>
      <c r="C273" s="115"/>
      <c r="D273" s="135">
        <f t="shared" si="5"/>
        <v>219460.03402</v>
      </c>
      <c r="E273" s="118"/>
      <c r="F273" s="114"/>
      <c r="G273" s="114"/>
      <c r="H273" s="114"/>
    </row>
    <row r="274" spans="1:8" ht="27" customHeight="1" hidden="1">
      <c r="A274" s="114" t="s">
        <v>157</v>
      </c>
      <c r="B274" s="121"/>
      <c r="C274" s="115"/>
      <c r="D274" s="135">
        <f t="shared" si="5"/>
        <v>788845.54551</v>
      </c>
      <c r="E274" s="118"/>
      <c r="F274" s="114"/>
      <c r="G274" s="114"/>
      <c r="H274" s="114" t="s">
        <v>156</v>
      </c>
    </row>
    <row r="275" spans="1:6" ht="23.25" hidden="1">
      <c r="A275" s="86"/>
      <c r="B275" s="88"/>
      <c r="C275" s="87"/>
      <c r="D275" s="135">
        <f t="shared" si="5"/>
        <v>219580.22773</v>
      </c>
      <c r="E275" s="96"/>
      <c r="F275" s="113"/>
    </row>
    <row r="276" spans="1:4" ht="18" customHeight="1" hidden="1">
      <c r="A276" s="86"/>
      <c r="B276" s="86"/>
      <c r="C276" s="88"/>
      <c r="D276" s="135">
        <f t="shared" si="5"/>
        <v>1389934.01977</v>
      </c>
    </row>
    <row r="277" ht="18" hidden="1">
      <c r="D277" s="135">
        <f t="shared" si="5"/>
        <v>610733.03138</v>
      </c>
    </row>
    <row r="278" ht="21" customHeight="1">
      <c r="G278" s="133"/>
    </row>
    <row r="279" spans="3:7" ht="21" customHeight="1">
      <c r="C279" s="129"/>
      <c r="D279" s="131"/>
      <c r="E279" s="131"/>
      <c r="G279" s="137"/>
    </row>
    <row r="280" spans="3:5" ht="21" customHeight="1">
      <c r="C280" s="129"/>
      <c r="D280" s="132"/>
      <c r="E280" s="132"/>
    </row>
    <row r="281" spans="3:5" ht="21" customHeight="1">
      <c r="C281" s="129"/>
      <c r="D281" s="132"/>
      <c r="E281" s="131"/>
    </row>
    <row r="283" spans="4:6" ht="29.25" customHeight="1">
      <c r="D283" s="138"/>
      <c r="E283" s="137"/>
      <c r="F283" s="137"/>
    </row>
    <row r="284" ht="23.25" customHeight="1"/>
  </sheetData>
  <sheetProtection/>
  <mergeCells count="207">
    <mergeCell ref="A228:A229"/>
    <mergeCell ref="I217:I220"/>
    <mergeCell ref="A216:A223"/>
    <mergeCell ref="C204:C223"/>
    <mergeCell ref="I221:I223"/>
    <mergeCell ref="C224:C226"/>
    <mergeCell ref="I224:I226"/>
    <mergeCell ref="D165:D171"/>
    <mergeCell ref="A181:J181"/>
    <mergeCell ref="B177:B178"/>
    <mergeCell ref="A204:A215"/>
    <mergeCell ref="I190:I192"/>
    <mergeCell ref="C195:C203"/>
    <mergeCell ref="I212:I215"/>
    <mergeCell ref="I195:I198"/>
    <mergeCell ref="I205:I211"/>
    <mergeCell ref="C189:C193"/>
    <mergeCell ref="A256:A257"/>
    <mergeCell ref="A258:A259"/>
    <mergeCell ref="B245:B251"/>
    <mergeCell ref="C231:C237"/>
    <mergeCell ref="A253:A255"/>
    <mergeCell ref="C238:C244"/>
    <mergeCell ref="C245:C251"/>
    <mergeCell ref="A2:I2"/>
    <mergeCell ref="B231:B237"/>
    <mergeCell ref="A252:J252"/>
    <mergeCell ref="I187:I188"/>
    <mergeCell ref="A230:J230"/>
    <mergeCell ref="D231:D237"/>
    <mergeCell ref="E248:E250"/>
    <mergeCell ref="B238:B244"/>
    <mergeCell ref="A231:A251"/>
    <mergeCell ref="F248:F250"/>
    <mergeCell ref="D245:D251"/>
    <mergeCell ref="F231:F233"/>
    <mergeCell ref="F238:F240"/>
    <mergeCell ref="E231:E233"/>
    <mergeCell ref="E234:E236"/>
    <mergeCell ref="E238:E240"/>
    <mergeCell ref="F234:F236"/>
    <mergeCell ref="D238:D244"/>
    <mergeCell ref="F245:F247"/>
    <mergeCell ref="E245:E247"/>
    <mergeCell ref="F241:F243"/>
    <mergeCell ref="E241:E243"/>
    <mergeCell ref="A143:J143"/>
    <mergeCell ref="C187:C188"/>
    <mergeCell ref="A153:J153"/>
    <mergeCell ref="A184:H184"/>
    <mergeCell ref="A150:A152"/>
    <mergeCell ref="A157:A172"/>
    <mergeCell ref="B157:B172"/>
    <mergeCell ref="A187:A194"/>
    <mergeCell ref="C165:C171"/>
    <mergeCell ref="J137:J139"/>
    <mergeCell ref="I133:I135"/>
    <mergeCell ref="J173:J175"/>
    <mergeCell ref="J157:J172"/>
    <mergeCell ref="A146:J146"/>
    <mergeCell ref="A147:F147"/>
    <mergeCell ref="A173:A175"/>
    <mergeCell ref="H133:H135"/>
    <mergeCell ref="C133:C135"/>
    <mergeCell ref="A148:H148"/>
    <mergeCell ref="A42:J42"/>
    <mergeCell ref="A50:J50"/>
    <mergeCell ref="A43:J43"/>
    <mergeCell ref="A52:J52"/>
    <mergeCell ref="A44:J45"/>
    <mergeCell ref="A46:A48"/>
    <mergeCell ref="A51:J51"/>
    <mergeCell ref="C53:C54"/>
    <mergeCell ref="D53:D54"/>
    <mergeCell ref="J53:J56"/>
    <mergeCell ref="A53:A56"/>
    <mergeCell ref="C21:C24"/>
    <mergeCell ref="A38:J38"/>
    <mergeCell ref="A49:J49"/>
    <mergeCell ref="A30:J30"/>
    <mergeCell ref="J32:J34"/>
    <mergeCell ref="A32:A34"/>
    <mergeCell ref="A39:A41"/>
    <mergeCell ref="A37:J37"/>
    <mergeCell ref="J46:J48"/>
    <mergeCell ref="I46:I48"/>
    <mergeCell ref="E5:E6"/>
    <mergeCell ref="F5:G5"/>
    <mergeCell ref="A36:J36"/>
    <mergeCell ref="D21:D24"/>
    <mergeCell ref="A14:A28"/>
    <mergeCell ref="A29:J29"/>
    <mergeCell ref="A35:J35"/>
    <mergeCell ref="A31:J31"/>
    <mergeCell ref="D25:D28"/>
    <mergeCell ref="A10:J10"/>
    <mergeCell ref="A13:J13"/>
    <mergeCell ref="A11:J11"/>
    <mergeCell ref="A12:J12"/>
    <mergeCell ref="I25:I28"/>
    <mergeCell ref="I21:I24"/>
    <mergeCell ref="H14:H28"/>
    <mergeCell ref="E14:E28"/>
    <mergeCell ref="A65:J65"/>
    <mergeCell ref="J4:J6"/>
    <mergeCell ref="A8:J9"/>
    <mergeCell ref="D4:D6"/>
    <mergeCell ref="E4:H4"/>
    <mergeCell ref="A4:A6"/>
    <mergeCell ref="C4:C6"/>
    <mergeCell ref="I4:I6"/>
    <mergeCell ref="B4:B6"/>
    <mergeCell ref="B14:B28"/>
    <mergeCell ref="G133:G135"/>
    <mergeCell ref="H5:H6"/>
    <mergeCell ref="C14:C20"/>
    <mergeCell ref="D14:D20"/>
    <mergeCell ref="A126:F126"/>
    <mergeCell ref="A125:G125"/>
    <mergeCell ref="A123:J123"/>
    <mergeCell ref="J118:J120"/>
    <mergeCell ref="A118:A120"/>
    <mergeCell ref="A67:A69"/>
    <mergeCell ref="A66:J66"/>
    <mergeCell ref="D128:D129"/>
    <mergeCell ref="J150:J152"/>
    <mergeCell ref="A128:A131"/>
    <mergeCell ref="D133:D135"/>
    <mergeCell ref="A137:A139"/>
    <mergeCell ref="A132:A136"/>
    <mergeCell ref="F133:F135"/>
    <mergeCell ref="A142:J142"/>
    <mergeCell ref="A141:J141"/>
    <mergeCell ref="A114:J114"/>
    <mergeCell ref="A115:G115"/>
    <mergeCell ref="A57:J57"/>
    <mergeCell ref="A59:J59"/>
    <mergeCell ref="J67:J69"/>
    <mergeCell ref="A58:J58"/>
    <mergeCell ref="A60:J60"/>
    <mergeCell ref="A64:J64"/>
    <mergeCell ref="A61:A63"/>
    <mergeCell ref="J61:J63"/>
    <mergeCell ref="I80:I81"/>
    <mergeCell ref="A108:G108"/>
    <mergeCell ref="A107:G107"/>
    <mergeCell ref="A105:J105"/>
    <mergeCell ref="A87:J87"/>
    <mergeCell ref="A85:J85"/>
    <mergeCell ref="J99:J101"/>
    <mergeCell ref="A97:J97"/>
    <mergeCell ref="A102:A104"/>
    <mergeCell ref="A88:J88"/>
    <mergeCell ref="A72:J72"/>
    <mergeCell ref="A80:A84"/>
    <mergeCell ref="H82:H83"/>
    <mergeCell ref="F82:F83"/>
    <mergeCell ref="A79:H79"/>
    <mergeCell ref="J73:J75"/>
    <mergeCell ref="A78:J78"/>
    <mergeCell ref="I79:J79"/>
    <mergeCell ref="J80:J84"/>
    <mergeCell ref="I82:I83"/>
    <mergeCell ref="C25:C28"/>
    <mergeCell ref="J14:J28"/>
    <mergeCell ref="A70:J70"/>
    <mergeCell ref="F80:F81"/>
    <mergeCell ref="A77:J77"/>
    <mergeCell ref="A73:A75"/>
    <mergeCell ref="A71:J71"/>
    <mergeCell ref="D80:D81"/>
    <mergeCell ref="A76:J76"/>
    <mergeCell ref="G80:G81"/>
    <mergeCell ref="A86:J86"/>
    <mergeCell ref="A99:A101"/>
    <mergeCell ref="A94:A96"/>
    <mergeCell ref="J90:J96"/>
    <mergeCell ref="A98:J98"/>
    <mergeCell ref="C91:C92"/>
    <mergeCell ref="D91:D92"/>
    <mergeCell ref="D82:D83"/>
    <mergeCell ref="G82:G83"/>
    <mergeCell ref="E82:E83"/>
    <mergeCell ref="C80:C81"/>
    <mergeCell ref="E80:E81"/>
    <mergeCell ref="H80:H81"/>
    <mergeCell ref="C82:C83"/>
    <mergeCell ref="J111:J113"/>
    <mergeCell ref="A197:A198"/>
    <mergeCell ref="A185:H185"/>
    <mergeCell ref="A183:H183"/>
    <mergeCell ref="A155:H155"/>
    <mergeCell ref="C157:C164"/>
    <mergeCell ref="A182:H182"/>
    <mergeCell ref="D157:D164"/>
    <mergeCell ref="A177:A178"/>
    <mergeCell ref="A116:F116"/>
    <mergeCell ref="A111:A113"/>
    <mergeCell ref="C128:C129"/>
    <mergeCell ref="E133:E135"/>
    <mergeCell ref="A90:A93"/>
    <mergeCell ref="A89:J89"/>
    <mergeCell ref="A109:G109"/>
    <mergeCell ref="J128:J131"/>
    <mergeCell ref="A106:J106"/>
    <mergeCell ref="J102:J104"/>
    <mergeCell ref="A124:G124"/>
  </mergeCells>
  <printOptions/>
  <pageMargins left="0.3937007874015748" right="0.46" top="0.35" bottom="0.16" header="0.16" footer="0.16"/>
  <pageSetup horizontalDpi="600" verticalDpi="600" orientation="landscape" paperSize="9" scale="40" r:id="rId1"/>
  <rowBreaks count="5" manualBreakCount="5">
    <brk id="47" max="9" man="1"/>
    <brk id="176" max="9" man="1"/>
    <brk id="198" max="9" man="1"/>
    <brk id="220" max="9" man="1"/>
    <brk id="2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2015-09-03T08:06:05Z</cp:lastPrinted>
  <dcterms:created xsi:type="dcterms:W3CDTF">2010-09-22T11:49:59Z</dcterms:created>
  <dcterms:modified xsi:type="dcterms:W3CDTF">2015-09-17T13:18:51Z</dcterms:modified>
  <cp:category/>
  <cp:version/>
  <cp:contentType/>
  <cp:contentStatus/>
</cp:coreProperties>
</file>