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7" sheetId="1" r:id="rId1"/>
  </sheets>
  <definedNames>
    <definedName name="_xlnm.Print_Titles" localSheetId="0">'Изменения на 2017'!$4:$7</definedName>
    <definedName name="_xlnm.Print_Area" localSheetId="0">'Изменения на 2017'!$A$1:$J$161</definedName>
  </definedNames>
  <calcPr fullCalcOnLoad="1"/>
</workbook>
</file>

<file path=xl/sharedStrings.xml><?xml version="1.0" encoding="utf-8"?>
<sst xmlns="http://schemas.openxmlformats.org/spreadsheetml/2006/main" count="181" uniqueCount="108">
  <si>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</si>
  <si>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</si>
  <si>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</si>
  <si>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</si>
  <si>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</si>
  <si>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</si>
  <si>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</si>
  <si>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</si>
  <si>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</si>
  <si>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</si>
  <si>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</si>
  <si>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</si>
  <si>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</si>
  <si>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</si>
  <si>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</si>
  <si>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</si>
  <si>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</si>
  <si>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</si>
  <si>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</si>
  <si>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</si>
  <si>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</si>
  <si>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</si>
  <si>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</si>
  <si>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</si>
  <si>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</si>
  <si>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</si>
  <si>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</si>
  <si>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</si>
  <si>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</si>
  <si>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</si>
  <si>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</si>
  <si>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</si>
  <si>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</si>
  <si>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</si>
  <si>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</si>
  <si>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</si>
  <si>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</si>
  <si>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</si>
  <si>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</si>
  <si>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</si>
  <si>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</si>
  <si>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</si>
  <si>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</si>
  <si>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</si>
  <si>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</si>
  <si>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</si>
  <si>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</si>
  <si>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</si>
  <si>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</si>
  <si>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</si>
  <si>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</si>
  <si>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</si>
  <si>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</si>
  <si>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</si>
  <si>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</si>
  <si>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</si>
  <si>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</si>
  <si>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</si>
  <si>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</si>
  <si>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</si>
  <si>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</si>
  <si>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</si>
  <si>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</si>
  <si>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</si>
  <si>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</si>
  <si>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</si>
  <si>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</si>
  <si>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</si>
  <si>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</si>
  <si>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</si>
  <si>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</si>
  <si>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</si>
  <si>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</si>
  <si>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</si>
  <si>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</si>
  <si>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</si>
  <si>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</si>
  <si>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</si>
  <si>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</si>
  <si>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</si>
  <si>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</si>
  <si>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 Подготовка и проведение меропиятий, посвященных 45-ю г.Радужный: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</si>
  <si>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</si>
  <si>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</si>
  <si>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</si>
  <si>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</si>
  <si>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</si>
  <si>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</si>
  <si>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</si>
  <si>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2.1.1. Общеобразовательные учреждения</t>
  </si>
  <si>
    <t>текущий ремонт</t>
  </si>
  <si>
    <t>2.1.2. Учреждения дополнительного образования</t>
  </si>
  <si>
    <t>2.1.3. Дошкольные учреждения</t>
  </si>
  <si>
    <t>капитальный ремонт</t>
  </si>
  <si>
    <t>МКУ «ГКМХ», управление образования</t>
  </si>
  <si>
    <t>кап. ремонт, в т.ч.</t>
  </si>
  <si>
    <t>кап.рем. пищеблока МБДОУ Д/С №5</t>
  </si>
  <si>
    <t>ремонтные работы</t>
  </si>
  <si>
    <t>МБОУ ДОД ЦВР "Лад" (з/пл. педагогов доведение до указа президента)</t>
  </si>
  <si>
    <t>Итого по разделу 2:</t>
  </si>
  <si>
    <t>1.9.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</si>
  <si>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1.5. Проведение городских праздников "День знаний", " "Выпускник", "День учителя", "Педагог года"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</si>
  <si>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 Поощрение ГРБС, добившихся высоких результатов в использовании бюджетных ассигнований и качества управления финансами.</t>
  </si>
  <si>
    <t>1.11.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</si>
  <si>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</si>
  <si>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</si>
  <si>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</si>
  <si>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Приложение № 2 к постановлению администрации  ЗАТО г.Радужный Владимирской области от 24.08.2017 г. № 1280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</si>
</sst>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  <numFmt numFmtId="176" formatCode="0.00000000"/>
    <numFmt numFmtId="177" formatCode="0.00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4" fillId="34" borderId="17" xfId="0" applyNumberFormat="1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169" fontId="15" fillId="34" borderId="14" xfId="0" applyNumberFormat="1" applyFont="1" applyFill="1" applyBorder="1" applyAlignment="1">
      <alignment horizontal="center" vertical="top" wrapText="1"/>
    </xf>
    <xf numFmtId="169" fontId="14" fillId="34" borderId="12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4" borderId="18" xfId="0" applyFont="1" applyFill="1" applyBorder="1" applyAlignment="1">
      <alignment horizontal="center" vertical="top" wrapText="1"/>
    </xf>
    <xf numFmtId="0" fontId="15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4" borderId="17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4" borderId="17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4" borderId="13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vertical="top" wrapText="1"/>
    </xf>
    <xf numFmtId="1" fontId="15" fillId="34" borderId="17" xfId="0" applyNumberFormat="1" applyFont="1" applyFill="1" applyBorder="1" applyAlignment="1">
      <alignment vertical="top" wrapText="1"/>
    </xf>
    <xf numFmtId="1" fontId="14" fillId="34" borderId="17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169" fontId="14" fillId="0" borderId="12" xfId="0" applyNumberFormat="1" applyFont="1" applyBorder="1" applyAlignment="1">
      <alignment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4" fillId="34" borderId="0" xfId="0" applyNumberFormat="1" applyFont="1" applyFill="1" applyAlignment="1">
      <alignment/>
    </xf>
    <xf numFmtId="169" fontId="14" fillId="34" borderId="17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170" fontId="15" fillId="0" borderId="14" xfId="0" applyNumberFormat="1" applyFont="1" applyBorder="1" applyAlignment="1">
      <alignment horizontal="center" vertical="top" wrapText="1"/>
    </xf>
    <xf numFmtId="174" fontId="15" fillId="0" borderId="14" xfId="0" applyNumberFormat="1" applyFont="1" applyBorder="1" applyAlignment="1">
      <alignment horizontal="center" vertical="top" wrapText="1"/>
    </xf>
    <xf numFmtId="170" fontId="15" fillId="33" borderId="14" xfId="0" applyNumberFormat="1" applyFont="1" applyFill="1" applyBorder="1" applyAlignment="1">
      <alignment horizontal="center" vertical="top" wrapText="1"/>
    </xf>
    <xf numFmtId="170" fontId="15" fillId="33" borderId="20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170" fontId="14" fillId="0" borderId="17" xfId="0" applyNumberFormat="1" applyFont="1" applyBorder="1" applyAlignment="1">
      <alignment vertical="top" wrapText="1"/>
    </xf>
    <xf numFmtId="170" fontId="14" fillId="0" borderId="20" xfId="0" applyNumberFormat="1" applyFont="1" applyBorder="1" applyAlignment="1">
      <alignment vertical="top" wrapText="1"/>
    </xf>
    <xf numFmtId="170" fontId="14" fillId="0" borderId="12" xfId="0" applyNumberFormat="1" applyFont="1" applyBorder="1" applyAlignment="1">
      <alignment vertical="top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5" fillId="34" borderId="18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9" fontId="15" fillId="34" borderId="18" xfId="0" applyNumberFormat="1" applyFont="1" applyFill="1" applyBorder="1" applyAlignment="1">
      <alignment horizontal="center" vertical="top" wrapText="1"/>
    </xf>
    <xf numFmtId="169" fontId="15" fillId="34" borderId="21" xfId="0" applyNumberFormat="1" applyFont="1" applyFill="1" applyBorder="1" applyAlignment="1">
      <alignment horizontal="center" vertical="top" wrapText="1"/>
    </xf>
    <xf numFmtId="169" fontId="15" fillId="34" borderId="10" xfId="0" applyNumberFormat="1" applyFont="1" applyFill="1" applyBorder="1" applyAlignment="1">
      <alignment horizontal="center" vertical="top" wrapText="1"/>
    </xf>
    <xf numFmtId="170" fontId="14" fillId="34" borderId="18" xfId="0" applyNumberFormat="1" applyFont="1" applyFill="1" applyBorder="1" applyAlignment="1">
      <alignment horizontal="center" vertical="top" wrapText="1"/>
    </xf>
    <xf numFmtId="170" fontId="14" fillId="34" borderId="21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" fontId="15" fillId="34" borderId="18" xfId="0" applyNumberFormat="1" applyFont="1" applyFill="1" applyBorder="1" applyAlignment="1">
      <alignment horizontal="center" vertical="top" wrapText="1"/>
    </xf>
    <xf numFmtId="1" fontId="15" fillId="34" borderId="21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50" zoomScaleNormal="50" zoomScalePageLayoutView="0" workbookViewId="0" topLeftCell="C1">
      <selection activeCell="M6" sqref="M6"/>
    </sheetView>
  </sheetViews>
  <sheetFormatPr defaultColWidth="9.00390625" defaultRowHeight="12.75"/>
  <cols>
    <col min="1" max="1" width="43.75390625" style="0" customWidth="1"/>
    <col min="2" max="2" width="21.375" style="0" customWidth="1"/>
    <col min="3" max="3" width="19.75390625" style="0" customWidth="1"/>
    <col min="4" max="4" width="23.375" style="0" customWidth="1"/>
    <col min="5" max="5" width="20.25390625" style="0" customWidth="1"/>
    <col min="6" max="6" width="19.625" style="0" customWidth="1"/>
    <col min="7" max="7" width="24.375" style="0" customWidth="1"/>
    <col min="8" max="8" width="30.00390625" style="0" customWidth="1"/>
    <col min="9" max="9" width="48.00390625" style="0" customWidth="1"/>
    <col min="10" max="10" width="64.25390625" style="0" customWidth="1"/>
  </cols>
  <sheetData>
    <row r="1" spans="9:10" ht="25.5" customHeight="1">
      <c r="I1" s="30"/>
      <c r="J1" s="31" t="s">
        <v>107</v>
      </c>
    </row>
    <row r="2" spans="1:10" ht="33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1"/>
    </row>
    <row r="3" ht="13.5" thickBot="1">
      <c r="H3" t="s">
        <v>24</v>
      </c>
    </row>
    <row r="4" spans="1:10" ht="28.5" customHeight="1" thickBot="1">
      <c r="A4" s="312" t="s">
        <v>12</v>
      </c>
      <c r="B4" s="312"/>
      <c r="C4" s="312" t="s">
        <v>13</v>
      </c>
      <c r="D4" s="315" t="s">
        <v>0</v>
      </c>
      <c r="E4" s="284" t="s">
        <v>20</v>
      </c>
      <c r="F4" s="285"/>
      <c r="G4" s="285"/>
      <c r="H4" s="285"/>
      <c r="I4" s="286" t="s">
        <v>1</v>
      </c>
      <c r="J4" s="286" t="s">
        <v>2</v>
      </c>
    </row>
    <row r="5" spans="1:10" ht="28.5" customHeight="1" thickBot="1">
      <c r="A5" s="313"/>
      <c r="B5" s="313"/>
      <c r="C5" s="313"/>
      <c r="D5" s="316"/>
      <c r="E5" s="286" t="s">
        <v>17</v>
      </c>
      <c r="F5" s="284" t="s">
        <v>21</v>
      </c>
      <c r="G5" s="291"/>
      <c r="H5" s="286" t="s">
        <v>22</v>
      </c>
      <c r="I5" s="287"/>
      <c r="J5" s="287"/>
    </row>
    <row r="6" spans="1:10" ht="172.5" customHeight="1" thickBot="1">
      <c r="A6" s="314"/>
      <c r="B6" s="314"/>
      <c r="C6" s="314"/>
      <c r="D6" s="317"/>
      <c r="E6" s="288"/>
      <c r="F6" s="58" t="s">
        <v>10</v>
      </c>
      <c r="G6" s="11" t="s">
        <v>18</v>
      </c>
      <c r="H6" s="288"/>
      <c r="I6" s="288"/>
      <c r="J6" s="288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92" t="s">
        <v>50</v>
      </c>
      <c r="B8" s="293"/>
      <c r="C8" s="293"/>
      <c r="D8" s="293"/>
      <c r="E8" s="293"/>
      <c r="F8" s="293"/>
      <c r="G8" s="293"/>
      <c r="H8" s="293"/>
      <c r="I8" s="293"/>
      <c r="J8" s="294"/>
    </row>
    <row r="9" spans="1:10" ht="13.5" thickBot="1">
      <c r="A9" s="295"/>
      <c r="B9" s="296"/>
      <c r="C9" s="296"/>
      <c r="D9" s="296"/>
      <c r="E9" s="296"/>
      <c r="F9" s="296"/>
      <c r="G9" s="296"/>
      <c r="H9" s="296"/>
      <c r="I9" s="296"/>
      <c r="J9" s="297"/>
    </row>
    <row r="10" spans="1:10" ht="19.5" thickBot="1">
      <c r="A10" s="298" t="s">
        <v>30</v>
      </c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6.5" customHeight="1">
      <c r="A11" s="301" t="s">
        <v>31</v>
      </c>
      <c r="B11" s="302"/>
      <c r="C11" s="302"/>
      <c r="D11" s="302"/>
      <c r="E11" s="302"/>
      <c r="F11" s="302"/>
      <c r="G11" s="302"/>
      <c r="H11" s="302"/>
      <c r="I11" s="302"/>
      <c r="J11" s="303"/>
    </row>
    <row r="12" spans="1:10" ht="19.5" thickBot="1">
      <c r="A12" s="304" t="s">
        <v>32</v>
      </c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9.5" thickBot="1">
      <c r="A13" s="298" t="s">
        <v>3</v>
      </c>
      <c r="B13" s="299"/>
      <c r="C13" s="299"/>
      <c r="D13" s="302"/>
      <c r="E13" s="302"/>
      <c r="F13" s="302"/>
      <c r="G13" s="302"/>
      <c r="H13" s="302"/>
      <c r="I13" s="302"/>
      <c r="J13" s="303"/>
    </row>
    <row r="14" spans="1:10" ht="21.75" customHeight="1">
      <c r="A14" s="236" t="s">
        <v>85</v>
      </c>
      <c r="B14" s="230"/>
      <c r="C14" s="267" t="s">
        <v>57</v>
      </c>
      <c r="D14" s="307">
        <f>F14+F15+F16+F20+G14+G15+G16+G20+F17+F18+F19+G17+G18+G19</f>
        <v>0</v>
      </c>
      <c r="E14" s="309"/>
      <c r="F14" s="226"/>
      <c r="G14" s="208">
        <v>0</v>
      </c>
      <c r="H14" s="230"/>
      <c r="I14" s="230" t="s">
        <v>4</v>
      </c>
      <c r="J14" s="236" t="s">
        <v>65</v>
      </c>
    </row>
    <row r="15" spans="1:10" ht="10.5" customHeight="1" thickBot="1">
      <c r="A15" s="237"/>
      <c r="B15" s="232"/>
      <c r="C15" s="268"/>
      <c r="D15" s="308"/>
      <c r="E15" s="310"/>
      <c r="F15" s="227"/>
      <c r="G15" s="229"/>
      <c r="H15" s="232"/>
      <c r="I15" s="231"/>
      <c r="J15" s="289"/>
    </row>
    <row r="16" spans="1:10" ht="21" customHeight="1" hidden="1" thickBot="1">
      <c r="A16" s="237"/>
      <c r="B16" s="232"/>
      <c r="C16" s="268"/>
      <c r="D16" s="308"/>
      <c r="E16" s="310"/>
      <c r="F16" s="227"/>
      <c r="G16" s="229"/>
      <c r="H16" s="232"/>
      <c r="I16" s="230" t="s">
        <v>4</v>
      </c>
      <c r="J16" s="289"/>
    </row>
    <row r="17" spans="1:10" ht="24.75" customHeight="1" hidden="1" thickBot="1">
      <c r="A17" s="237"/>
      <c r="B17" s="232"/>
      <c r="C17" s="268"/>
      <c r="D17" s="308"/>
      <c r="E17" s="310"/>
      <c r="F17" s="227"/>
      <c r="G17" s="229"/>
      <c r="H17" s="232"/>
      <c r="I17" s="231"/>
      <c r="J17" s="289"/>
    </row>
    <row r="18" spans="1:10" ht="21" customHeight="1" hidden="1" thickBot="1">
      <c r="A18" s="237"/>
      <c r="B18" s="232"/>
      <c r="C18" s="268"/>
      <c r="D18" s="308"/>
      <c r="E18" s="310"/>
      <c r="F18" s="227"/>
      <c r="G18" s="229"/>
      <c r="H18" s="232"/>
      <c r="I18" s="230" t="s">
        <v>4</v>
      </c>
      <c r="J18" s="289"/>
    </row>
    <row r="19" spans="1:10" ht="21" customHeight="1" hidden="1" thickBot="1">
      <c r="A19" s="237"/>
      <c r="B19" s="232"/>
      <c r="C19" s="268"/>
      <c r="D19" s="308"/>
      <c r="E19" s="310"/>
      <c r="F19" s="227"/>
      <c r="G19" s="229"/>
      <c r="H19" s="232"/>
      <c r="I19" s="231"/>
      <c r="J19" s="289"/>
    </row>
    <row r="20" spans="1:10" ht="31.5" customHeight="1" thickBot="1">
      <c r="A20" s="237"/>
      <c r="B20" s="232"/>
      <c r="C20" s="268"/>
      <c r="D20" s="308"/>
      <c r="E20" s="310"/>
      <c r="F20" s="228"/>
      <c r="G20" s="209"/>
      <c r="H20" s="232"/>
      <c r="I20" s="12" t="s">
        <v>4</v>
      </c>
      <c r="J20" s="289"/>
    </row>
    <row r="21" spans="1:10" ht="24.75" customHeight="1">
      <c r="A21" s="237"/>
      <c r="B21" s="232"/>
      <c r="C21" s="267" t="s">
        <v>58</v>
      </c>
      <c r="D21" s="206">
        <f>G21</f>
        <v>240</v>
      </c>
      <c r="E21" s="310"/>
      <c r="F21" s="208"/>
      <c r="G21" s="208">
        <f>170+70</f>
        <v>240</v>
      </c>
      <c r="H21" s="232"/>
      <c r="I21" s="230" t="s">
        <v>4</v>
      </c>
      <c r="J21" s="289"/>
    </row>
    <row r="22" spans="1:10" ht="24.75" customHeight="1">
      <c r="A22" s="237"/>
      <c r="B22" s="232"/>
      <c r="C22" s="268"/>
      <c r="D22" s="248"/>
      <c r="E22" s="310"/>
      <c r="F22" s="229"/>
      <c r="G22" s="229"/>
      <c r="H22" s="232"/>
      <c r="I22" s="232"/>
      <c r="J22" s="289"/>
    </row>
    <row r="23" spans="1:10" ht="21.75" customHeight="1" hidden="1" thickBot="1">
      <c r="A23" s="237"/>
      <c r="B23" s="232"/>
      <c r="C23" s="268"/>
      <c r="D23" s="248"/>
      <c r="E23" s="310"/>
      <c r="F23" s="229"/>
      <c r="G23" s="229"/>
      <c r="H23" s="232"/>
      <c r="I23" s="232"/>
      <c r="J23" s="289"/>
    </row>
    <row r="24" spans="1:10" ht="11.25" customHeight="1" thickBot="1">
      <c r="A24" s="237"/>
      <c r="B24" s="232"/>
      <c r="C24" s="268"/>
      <c r="D24" s="248"/>
      <c r="E24" s="310"/>
      <c r="F24" s="209"/>
      <c r="G24" s="209"/>
      <c r="H24" s="232"/>
      <c r="I24" s="232"/>
      <c r="J24" s="289"/>
    </row>
    <row r="25" spans="1:10" ht="21.75" customHeight="1">
      <c r="A25" s="237"/>
      <c r="B25" s="232"/>
      <c r="C25" s="267" t="s">
        <v>59</v>
      </c>
      <c r="D25" s="206">
        <f>G25+G26+G27+G28</f>
        <v>170</v>
      </c>
      <c r="E25" s="310"/>
      <c r="F25" s="206"/>
      <c r="G25" s="208">
        <v>170</v>
      </c>
      <c r="H25" s="232"/>
      <c r="I25" s="230" t="s">
        <v>4</v>
      </c>
      <c r="J25" s="289"/>
    </row>
    <row r="26" spans="1:10" ht="85.5" customHeight="1" thickBot="1">
      <c r="A26" s="237"/>
      <c r="B26" s="232"/>
      <c r="C26" s="268"/>
      <c r="D26" s="248"/>
      <c r="E26" s="310"/>
      <c r="F26" s="248"/>
      <c r="G26" s="229"/>
      <c r="H26" s="232"/>
      <c r="I26" s="232"/>
      <c r="J26" s="289"/>
    </row>
    <row r="27" spans="1:10" ht="21.75" customHeight="1" hidden="1" thickBot="1">
      <c r="A27" s="237"/>
      <c r="B27" s="232"/>
      <c r="C27" s="268"/>
      <c r="D27" s="248"/>
      <c r="E27" s="310"/>
      <c r="F27" s="248"/>
      <c r="G27" s="229"/>
      <c r="H27" s="232"/>
      <c r="I27" s="232"/>
      <c r="J27" s="289"/>
    </row>
    <row r="28" spans="1:10" ht="54.75" customHeight="1" hidden="1" thickBot="1">
      <c r="A28" s="238"/>
      <c r="B28" s="232"/>
      <c r="C28" s="268"/>
      <c r="D28" s="248"/>
      <c r="E28" s="310"/>
      <c r="F28" s="207"/>
      <c r="G28" s="209"/>
      <c r="H28" s="231"/>
      <c r="I28" s="232"/>
      <c r="J28" s="290"/>
    </row>
    <row r="29" spans="1:10" ht="19.5" thickBot="1">
      <c r="A29" s="233" t="s">
        <v>3</v>
      </c>
      <c r="B29" s="234"/>
      <c r="C29" s="234"/>
      <c r="D29" s="234"/>
      <c r="E29" s="234"/>
      <c r="F29" s="234"/>
      <c r="G29" s="234"/>
      <c r="H29" s="234"/>
      <c r="I29" s="234"/>
      <c r="J29" s="235"/>
    </row>
    <row r="30" spans="1:10" ht="151.5" customHeight="1" thickBot="1">
      <c r="A30" s="236" t="s">
        <v>80</v>
      </c>
      <c r="B30" s="41"/>
      <c r="C30" s="79">
        <v>2017</v>
      </c>
      <c r="D30" s="91">
        <f>G30</f>
        <v>125.56230000000001</v>
      </c>
      <c r="E30" s="90"/>
      <c r="F30" s="90"/>
      <c r="G30" s="89">
        <f>40+68.197-39.45+0.42+51.795+4.6003</f>
        <v>125.56230000000001</v>
      </c>
      <c r="H30" s="18"/>
      <c r="I30" s="42" t="s">
        <v>9</v>
      </c>
      <c r="J30" s="236" t="s">
        <v>66</v>
      </c>
    </row>
    <row r="31" spans="1:10" ht="186.75" customHeight="1" thickBot="1">
      <c r="A31" s="237"/>
      <c r="B31" s="33"/>
      <c r="C31" s="80">
        <v>2018</v>
      </c>
      <c r="D31" s="158">
        <f>G31</f>
        <v>80</v>
      </c>
      <c r="E31" s="159"/>
      <c r="F31" s="160"/>
      <c r="G31" s="161">
        <v>80</v>
      </c>
      <c r="H31" s="18"/>
      <c r="I31" s="42" t="s">
        <v>9</v>
      </c>
      <c r="J31" s="237"/>
    </row>
    <row r="32" spans="1:10" ht="160.5" customHeight="1" thickBot="1">
      <c r="A32" s="238"/>
      <c r="B32" s="34"/>
      <c r="C32" s="80">
        <v>2019</v>
      </c>
      <c r="D32" s="158">
        <f>G32</f>
        <v>80</v>
      </c>
      <c r="E32" s="159"/>
      <c r="F32" s="160"/>
      <c r="G32" s="161">
        <v>80</v>
      </c>
      <c r="H32" s="18"/>
      <c r="I32" s="45" t="s">
        <v>52</v>
      </c>
      <c r="J32" s="238"/>
    </row>
    <row r="33" spans="1:10" ht="19.5" thickBot="1">
      <c r="A33" s="233" t="s">
        <v>3</v>
      </c>
      <c r="B33" s="234"/>
      <c r="C33" s="234"/>
      <c r="D33" s="234"/>
      <c r="E33" s="234"/>
      <c r="F33" s="234"/>
      <c r="G33" s="234"/>
      <c r="H33" s="234"/>
      <c r="I33" s="234"/>
      <c r="J33" s="283"/>
    </row>
    <row r="34" spans="1:10" ht="34.5" customHeight="1" thickBot="1">
      <c r="A34" s="236" t="s">
        <v>60</v>
      </c>
      <c r="B34" s="125"/>
      <c r="C34" s="126">
        <v>2017</v>
      </c>
      <c r="D34" s="144">
        <f>G34</f>
        <v>11</v>
      </c>
      <c r="E34" s="127"/>
      <c r="F34" s="133"/>
      <c r="G34" s="161">
        <v>11</v>
      </c>
      <c r="H34" s="131"/>
      <c r="I34" s="134" t="s">
        <v>6</v>
      </c>
      <c r="J34" s="236" t="s">
        <v>68</v>
      </c>
    </row>
    <row r="35" spans="1:10" ht="29.25" customHeight="1" thickBot="1">
      <c r="A35" s="281"/>
      <c r="B35" s="135"/>
      <c r="C35" s="126">
        <v>2018</v>
      </c>
      <c r="D35" s="144">
        <f>G35</f>
        <v>15</v>
      </c>
      <c r="E35" s="127"/>
      <c r="F35" s="130"/>
      <c r="G35" s="161">
        <v>15</v>
      </c>
      <c r="H35" s="131"/>
      <c r="I35" s="132" t="s">
        <v>5</v>
      </c>
      <c r="J35" s="237"/>
    </row>
    <row r="36" spans="1:10" ht="43.5" customHeight="1" thickBot="1">
      <c r="A36" s="282"/>
      <c r="B36" s="129"/>
      <c r="C36" s="126">
        <v>2019</v>
      </c>
      <c r="D36" s="144">
        <f>G36</f>
        <v>15</v>
      </c>
      <c r="E36" s="123"/>
      <c r="F36" s="130"/>
      <c r="G36" s="161">
        <v>15</v>
      </c>
      <c r="H36" s="131"/>
      <c r="I36" s="128" t="s">
        <v>5</v>
      </c>
      <c r="J36" s="238"/>
    </row>
    <row r="37" spans="1:10" ht="19.5" thickBot="1">
      <c r="A37" s="277" t="s">
        <v>3</v>
      </c>
      <c r="B37" s="278"/>
      <c r="C37" s="278"/>
      <c r="D37" s="278"/>
      <c r="E37" s="278"/>
      <c r="F37" s="278"/>
      <c r="G37" s="278"/>
      <c r="H37" s="278"/>
      <c r="I37" s="278"/>
      <c r="J37" s="279"/>
    </row>
    <row r="38" spans="1:10" ht="46.5" customHeight="1">
      <c r="A38" s="253" t="s">
        <v>61</v>
      </c>
      <c r="B38" s="230"/>
      <c r="C38" s="275">
        <v>2017</v>
      </c>
      <c r="D38" s="206">
        <f>G38</f>
        <v>34.265</v>
      </c>
      <c r="E38" s="208"/>
      <c r="F38" s="208"/>
      <c r="G38" s="208">
        <f>100-13.94-51.795</f>
        <v>34.265</v>
      </c>
      <c r="H38" s="230"/>
      <c r="I38" s="230" t="s">
        <v>4</v>
      </c>
      <c r="J38" s="236" t="s">
        <v>69</v>
      </c>
    </row>
    <row r="39" spans="1:10" ht="44.25" customHeight="1" thickBot="1">
      <c r="A39" s="254"/>
      <c r="B39" s="232"/>
      <c r="C39" s="280"/>
      <c r="D39" s="207"/>
      <c r="E39" s="209"/>
      <c r="F39" s="209"/>
      <c r="G39" s="209"/>
      <c r="H39" s="231"/>
      <c r="I39" s="231"/>
      <c r="J39" s="237"/>
    </row>
    <row r="40" spans="1:10" ht="54.75" customHeight="1">
      <c r="A40" s="254"/>
      <c r="B40" s="232"/>
      <c r="C40" s="275">
        <v>2018</v>
      </c>
      <c r="D40" s="206">
        <f>G40</f>
        <v>95</v>
      </c>
      <c r="E40" s="208"/>
      <c r="F40" s="208"/>
      <c r="G40" s="208">
        <v>95</v>
      </c>
      <c r="H40" s="230"/>
      <c r="I40" s="230" t="s">
        <v>4</v>
      </c>
      <c r="J40" s="237"/>
    </row>
    <row r="41" spans="1:10" ht="25.5" customHeight="1" thickBot="1">
      <c r="A41" s="254"/>
      <c r="B41" s="232"/>
      <c r="C41" s="276"/>
      <c r="D41" s="207"/>
      <c r="E41" s="209"/>
      <c r="F41" s="209"/>
      <c r="G41" s="209"/>
      <c r="H41" s="231"/>
      <c r="I41" s="231"/>
      <c r="J41" s="237"/>
    </row>
    <row r="42" spans="1:10" ht="127.5" customHeight="1" thickBot="1">
      <c r="A42" s="255"/>
      <c r="B42" s="231"/>
      <c r="C42" s="80">
        <v>2019</v>
      </c>
      <c r="D42" s="119">
        <f>G42</f>
        <v>95</v>
      </c>
      <c r="E42" s="124"/>
      <c r="F42" s="115"/>
      <c r="G42" s="115">
        <v>95</v>
      </c>
      <c r="H42" s="37"/>
      <c r="I42" s="105" t="s">
        <v>4</v>
      </c>
      <c r="J42" s="238"/>
    </row>
    <row r="43" spans="1:10" ht="69" customHeight="1" thickBot="1">
      <c r="A43" s="236" t="s">
        <v>101</v>
      </c>
      <c r="B43" s="230"/>
      <c r="C43" s="82">
        <v>2017</v>
      </c>
      <c r="D43" s="93">
        <f>G43</f>
        <v>65.3997</v>
      </c>
      <c r="E43" s="92"/>
      <c r="F43" s="90"/>
      <c r="G43" s="124">
        <f>70-4.6003</f>
        <v>65.3997</v>
      </c>
      <c r="H43" s="18"/>
      <c r="I43" s="17" t="s">
        <v>6</v>
      </c>
      <c r="J43" s="236" t="s">
        <v>67</v>
      </c>
    </row>
    <row r="44" spans="1:10" ht="69" customHeight="1" thickBot="1">
      <c r="A44" s="237"/>
      <c r="B44" s="232"/>
      <c r="C44" s="82">
        <v>2018</v>
      </c>
      <c r="D44" s="93">
        <f>G44</f>
        <v>60</v>
      </c>
      <c r="E44" s="90"/>
      <c r="F44" s="90"/>
      <c r="G44" s="124">
        <v>60</v>
      </c>
      <c r="H44" s="18"/>
      <c r="I44" s="35"/>
      <c r="J44" s="237"/>
    </row>
    <row r="45" spans="1:10" ht="69" customHeight="1" thickBot="1">
      <c r="A45" s="238"/>
      <c r="B45" s="231"/>
      <c r="C45" s="82">
        <v>2019</v>
      </c>
      <c r="D45" s="93">
        <f>G45</f>
        <v>60</v>
      </c>
      <c r="E45" s="90"/>
      <c r="F45" s="90"/>
      <c r="G45" s="124">
        <v>60</v>
      </c>
      <c r="H45" s="18"/>
      <c r="I45" s="35"/>
      <c r="J45" s="238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236" t="s">
        <v>62</v>
      </c>
      <c r="B47" s="32"/>
      <c r="C47" s="267">
        <v>2017</v>
      </c>
      <c r="D47" s="206">
        <f>G47</f>
        <v>27.52</v>
      </c>
      <c r="E47" s="206"/>
      <c r="F47" s="206"/>
      <c r="G47" s="208">
        <v>27.52</v>
      </c>
      <c r="H47" s="210"/>
      <c r="I47" s="221" t="s">
        <v>5</v>
      </c>
      <c r="J47" s="236" t="s">
        <v>70</v>
      </c>
    </row>
    <row r="48" spans="1:10" ht="0.75" customHeight="1" thickBot="1">
      <c r="A48" s="237"/>
      <c r="B48" s="43"/>
      <c r="C48" s="269"/>
      <c r="D48" s="207"/>
      <c r="E48" s="207"/>
      <c r="F48" s="207"/>
      <c r="G48" s="209"/>
      <c r="H48" s="211"/>
      <c r="I48" s="222"/>
      <c r="J48" s="237"/>
    </row>
    <row r="49" spans="1:10" ht="33" customHeight="1" thickBot="1">
      <c r="A49" s="237"/>
      <c r="B49" s="43"/>
      <c r="C49" s="81">
        <v>2018</v>
      </c>
      <c r="D49" s="119">
        <f>G49</f>
        <v>70</v>
      </c>
      <c r="E49" s="120"/>
      <c r="F49" s="120"/>
      <c r="G49" s="162">
        <v>70</v>
      </c>
      <c r="H49" s="18"/>
      <c r="I49" s="57" t="s">
        <v>5</v>
      </c>
      <c r="J49" s="237"/>
    </row>
    <row r="50" spans="1:10" ht="46.5" customHeight="1" thickBot="1">
      <c r="A50" s="238"/>
      <c r="B50" s="38"/>
      <c r="C50" s="81">
        <v>2019</v>
      </c>
      <c r="D50" s="144">
        <f>G50</f>
        <v>70</v>
      </c>
      <c r="E50" s="120"/>
      <c r="F50" s="120"/>
      <c r="G50" s="162">
        <v>70</v>
      </c>
      <c r="H50" s="18"/>
      <c r="I50" s="57" t="s">
        <v>5</v>
      </c>
      <c r="J50" s="238"/>
    </row>
    <row r="51" spans="1:10" ht="39" customHeight="1" thickBot="1">
      <c r="A51" s="261" t="s">
        <v>63</v>
      </c>
      <c r="B51" s="264"/>
      <c r="C51" s="84">
        <v>2017</v>
      </c>
      <c r="D51" s="121">
        <f>F51</f>
        <v>50</v>
      </c>
      <c r="E51" s="141"/>
      <c r="F51" s="115">
        <v>50</v>
      </c>
      <c r="G51" s="122"/>
      <c r="H51" s="47"/>
      <c r="I51" s="35" t="s">
        <v>77</v>
      </c>
      <c r="J51" s="236" t="s">
        <v>71</v>
      </c>
    </row>
    <row r="52" spans="1:10" ht="41.25" customHeight="1" thickBot="1">
      <c r="A52" s="262"/>
      <c r="B52" s="265"/>
      <c r="C52" s="80">
        <v>2018</v>
      </c>
      <c r="D52" s="121">
        <f>F52</f>
        <v>50</v>
      </c>
      <c r="E52" s="141"/>
      <c r="F52" s="137">
        <v>50</v>
      </c>
      <c r="G52" s="140"/>
      <c r="H52" s="139"/>
      <c r="I52" s="12"/>
      <c r="J52" s="237"/>
    </row>
    <row r="53" spans="1:10" ht="39" customHeight="1" thickBot="1">
      <c r="A53" s="263"/>
      <c r="B53" s="266"/>
      <c r="C53" s="80">
        <v>2019</v>
      </c>
      <c r="D53" s="138">
        <f>F53</f>
        <v>50</v>
      </c>
      <c r="E53" s="115"/>
      <c r="F53" s="137">
        <v>50</v>
      </c>
      <c r="G53" s="140"/>
      <c r="H53" s="139"/>
      <c r="I53" s="12"/>
      <c r="J53" s="238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236" t="s">
        <v>102</v>
      </c>
      <c r="B55" s="210"/>
      <c r="C55" s="267">
        <v>2017</v>
      </c>
      <c r="D55" s="223">
        <f>G55</f>
        <v>603.39437</v>
      </c>
      <c r="E55" s="90"/>
      <c r="F55" s="96"/>
      <c r="G55" s="148">
        <f>G56+G57+G58+G59+G60+G61</f>
        <v>603.39437</v>
      </c>
      <c r="H55" s="20"/>
      <c r="I55" s="12"/>
      <c r="J55" s="236" t="s">
        <v>72</v>
      </c>
    </row>
    <row r="56" spans="1:10" ht="39.75" customHeight="1" thickBot="1">
      <c r="A56" s="237"/>
      <c r="B56" s="252"/>
      <c r="C56" s="268"/>
      <c r="D56" s="224"/>
      <c r="E56" s="92"/>
      <c r="F56" s="93"/>
      <c r="G56" s="108">
        <f>50+13.94</f>
        <v>63.94</v>
      </c>
      <c r="H56" s="18"/>
      <c r="I56" s="17" t="s">
        <v>14</v>
      </c>
      <c r="J56" s="237"/>
    </row>
    <row r="57" spans="1:10" ht="39.75" customHeight="1" thickBot="1">
      <c r="A57" s="237"/>
      <c r="B57" s="252"/>
      <c r="C57" s="268"/>
      <c r="D57" s="224"/>
      <c r="E57" s="95"/>
      <c r="F57" s="90"/>
      <c r="G57" s="177">
        <f>12.627+100</f>
        <v>112.627</v>
      </c>
      <c r="H57" s="46"/>
      <c r="I57" s="17" t="s">
        <v>23</v>
      </c>
      <c r="J57" s="237"/>
    </row>
    <row r="58" spans="1:10" ht="39.75" customHeight="1" thickBot="1">
      <c r="A58" s="237"/>
      <c r="B58" s="252"/>
      <c r="C58" s="268"/>
      <c r="D58" s="224"/>
      <c r="E58" s="95"/>
      <c r="F58" s="90"/>
      <c r="G58" s="118">
        <f>12.627+414.9-139.28663</f>
        <v>288.24037</v>
      </c>
      <c r="H58" s="46"/>
      <c r="I58" s="17" t="s">
        <v>37</v>
      </c>
      <c r="J58" s="237"/>
    </row>
    <row r="59" spans="1:10" ht="39.75" customHeight="1" thickBot="1">
      <c r="A59" s="237"/>
      <c r="B59" s="252"/>
      <c r="C59" s="268"/>
      <c r="D59" s="224"/>
      <c r="E59" s="95"/>
      <c r="F59" s="90"/>
      <c r="G59" s="118">
        <v>12.627</v>
      </c>
      <c r="H59" s="46"/>
      <c r="I59" s="17" t="s">
        <v>19</v>
      </c>
      <c r="J59" s="237"/>
    </row>
    <row r="60" spans="1:10" ht="39.75" customHeight="1" thickBot="1">
      <c r="A60" s="237"/>
      <c r="B60" s="252"/>
      <c r="C60" s="268"/>
      <c r="D60" s="224"/>
      <c r="E60" s="95"/>
      <c r="F60" s="90"/>
      <c r="G60" s="118">
        <f>15.18+40.65</f>
        <v>55.83</v>
      </c>
      <c r="H60" s="46"/>
      <c r="I60" s="17" t="s">
        <v>38</v>
      </c>
      <c r="J60" s="237"/>
    </row>
    <row r="61" spans="1:10" ht="39.75" customHeight="1" thickBot="1">
      <c r="A61" s="237"/>
      <c r="B61" s="252"/>
      <c r="C61" s="269"/>
      <c r="D61" s="225"/>
      <c r="E61" s="95"/>
      <c r="F61" s="90"/>
      <c r="G61" s="118">
        <f>15.18+18+36.45+0.5</f>
        <v>70.13</v>
      </c>
      <c r="H61" s="46"/>
      <c r="I61" s="17" t="s">
        <v>39</v>
      </c>
      <c r="J61" s="237"/>
    </row>
    <row r="62" spans="1:10" ht="33" customHeight="1" thickBot="1">
      <c r="A62" s="237"/>
      <c r="B62" s="252"/>
      <c r="C62" s="267">
        <v>2018</v>
      </c>
      <c r="D62" s="223">
        <f>G62</f>
        <v>113.38499999999999</v>
      </c>
      <c r="E62" s="95"/>
      <c r="F62" s="147"/>
      <c r="G62" s="149">
        <f>G63+G64+G65+G66+G67+G68</f>
        <v>113.38499999999999</v>
      </c>
      <c r="H62" s="46"/>
      <c r="I62" s="17"/>
      <c r="J62" s="237"/>
    </row>
    <row r="63" spans="1:10" ht="41.25" customHeight="1" thickBot="1">
      <c r="A63" s="237"/>
      <c r="B63" s="252"/>
      <c r="C63" s="268"/>
      <c r="D63" s="248"/>
      <c r="E63" s="88"/>
      <c r="F63" s="93"/>
      <c r="G63" s="108">
        <v>29.964</v>
      </c>
      <c r="H63" s="46"/>
      <c r="I63" s="17" t="s">
        <v>14</v>
      </c>
      <c r="J63" s="237"/>
    </row>
    <row r="64" spans="1:10" ht="30" customHeight="1" thickBot="1">
      <c r="A64" s="237"/>
      <c r="B64" s="252"/>
      <c r="C64" s="268"/>
      <c r="D64" s="248"/>
      <c r="E64" s="88"/>
      <c r="F64" s="83"/>
      <c r="G64" s="167">
        <v>12.627</v>
      </c>
      <c r="H64" s="46"/>
      <c r="I64" s="17" t="s">
        <v>23</v>
      </c>
      <c r="J64" s="237"/>
    </row>
    <row r="65" spans="1:10" ht="30.75" customHeight="1" thickBot="1">
      <c r="A65" s="237"/>
      <c r="B65" s="252"/>
      <c r="C65" s="268"/>
      <c r="D65" s="248"/>
      <c r="E65" s="88"/>
      <c r="F65" s="83"/>
      <c r="G65" s="167">
        <v>12.627</v>
      </c>
      <c r="H65" s="46"/>
      <c r="I65" s="17" t="s">
        <v>37</v>
      </c>
      <c r="J65" s="237"/>
    </row>
    <row r="66" spans="1:10" ht="32.25" customHeight="1" thickBot="1">
      <c r="A66" s="237"/>
      <c r="B66" s="252"/>
      <c r="C66" s="268"/>
      <c r="D66" s="248"/>
      <c r="E66" s="88"/>
      <c r="F66" s="83"/>
      <c r="G66" s="167">
        <v>12.627</v>
      </c>
      <c r="H66" s="46"/>
      <c r="I66" s="17" t="s">
        <v>19</v>
      </c>
      <c r="J66" s="237"/>
    </row>
    <row r="67" spans="1:10" ht="32.25" customHeight="1" thickBot="1">
      <c r="A67" s="237"/>
      <c r="B67" s="252"/>
      <c r="C67" s="268"/>
      <c r="D67" s="248"/>
      <c r="E67" s="88"/>
      <c r="F67" s="83"/>
      <c r="G67" s="167">
        <v>30.36</v>
      </c>
      <c r="H67" s="46"/>
      <c r="I67" s="17" t="s">
        <v>38</v>
      </c>
      <c r="J67" s="237"/>
    </row>
    <row r="68" spans="1:10" ht="30" customHeight="1" thickBot="1">
      <c r="A68" s="237"/>
      <c r="B68" s="252"/>
      <c r="C68" s="268"/>
      <c r="D68" s="248"/>
      <c r="E68" s="88"/>
      <c r="F68" s="83"/>
      <c r="G68" s="167">
        <v>15.18</v>
      </c>
      <c r="H68" s="46"/>
      <c r="I68" s="17" t="s">
        <v>39</v>
      </c>
      <c r="J68" s="237"/>
    </row>
    <row r="69" spans="1:10" ht="27.75" customHeight="1" thickBot="1">
      <c r="A69" s="237"/>
      <c r="B69" s="252"/>
      <c r="C69" s="267">
        <v>2019</v>
      </c>
      <c r="D69" s="223">
        <f>G69</f>
        <v>113.38499999999999</v>
      </c>
      <c r="E69" s="88"/>
      <c r="F69" s="83"/>
      <c r="G69" s="149">
        <f>G70+G71+G72+G73+G74+G75</f>
        <v>113.38499999999999</v>
      </c>
      <c r="H69" s="46"/>
      <c r="I69" s="17"/>
      <c r="J69" s="237"/>
    </row>
    <row r="70" spans="1:10" ht="39" customHeight="1" thickBot="1">
      <c r="A70" s="237"/>
      <c r="B70" s="252"/>
      <c r="C70" s="268"/>
      <c r="D70" s="224"/>
      <c r="E70" s="94"/>
      <c r="F70" s="94"/>
      <c r="G70" s="108">
        <v>29.964</v>
      </c>
      <c r="H70" s="46"/>
      <c r="I70" s="17" t="s">
        <v>14</v>
      </c>
      <c r="J70" s="237"/>
    </row>
    <row r="71" spans="1:10" ht="32.25" customHeight="1" thickBot="1">
      <c r="A71" s="237"/>
      <c r="B71" s="252"/>
      <c r="C71" s="268"/>
      <c r="D71" s="224"/>
      <c r="E71" s="94"/>
      <c r="F71" s="94"/>
      <c r="G71" s="167">
        <v>12.627</v>
      </c>
      <c r="H71" s="46"/>
      <c r="I71" s="17" t="s">
        <v>23</v>
      </c>
      <c r="J71" s="237"/>
    </row>
    <row r="72" spans="1:10" ht="33.75" customHeight="1" thickBot="1">
      <c r="A72" s="237"/>
      <c r="B72" s="252"/>
      <c r="C72" s="268"/>
      <c r="D72" s="224"/>
      <c r="E72" s="94"/>
      <c r="F72" s="94"/>
      <c r="G72" s="167">
        <v>12.627</v>
      </c>
      <c r="H72" s="46"/>
      <c r="I72" s="17" t="s">
        <v>37</v>
      </c>
      <c r="J72" s="237"/>
    </row>
    <row r="73" spans="1:10" ht="31.5" customHeight="1" thickBot="1">
      <c r="A73" s="237"/>
      <c r="B73" s="252"/>
      <c r="C73" s="268"/>
      <c r="D73" s="224"/>
      <c r="E73" s="94"/>
      <c r="F73" s="94"/>
      <c r="G73" s="167">
        <v>12.627</v>
      </c>
      <c r="H73" s="46"/>
      <c r="I73" s="17" t="s">
        <v>19</v>
      </c>
      <c r="J73" s="237"/>
    </row>
    <row r="74" spans="1:10" ht="35.25" customHeight="1" thickBot="1">
      <c r="A74" s="237"/>
      <c r="B74" s="252"/>
      <c r="C74" s="268"/>
      <c r="D74" s="224"/>
      <c r="E74" s="94"/>
      <c r="F74" s="94"/>
      <c r="G74" s="167">
        <v>30.36</v>
      </c>
      <c r="H74" s="46"/>
      <c r="I74" s="17" t="s">
        <v>38</v>
      </c>
      <c r="J74" s="237"/>
    </row>
    <row r="75" spans="1:10" ht="33.75" customHeight="1" thickBot="1">
      <c r="A75" s="238"/>
      <c r="B75" s="211"/>
      <c r="C75" s="269"/>
      <c r="D75" s="225"/>
      <c r="E75" s="94"/>
      <c r="F75" s="94"/>
      <c r="G75" s="167">
        <v>15.18</v>
      </c>
      <c r="H75" s="46"/>
      <c r="I75" s="17" t="s">
        <v>39</v>
      </c>
      <c r="J75" s="238"/>
    </row>
    <row r="76" spans="1:10" ht="36" customHeight="1" thickBot="1">
      <c r="A76" s="270" t="s">
        <v>100</v>
      </c>
      <c r="B76" s="193"/>
      <c r="C76" s="80">
        <v>2017</v>
      </c>
      <c r="D76" s="171">
        <f>F76+G76</f>
        <v>169.78</v>
      </c>
      <c r="E76" s="93"/>
      <c r="F76" s="117">
        <v>155.2</v>
      </c>
      <c r="G76" s="173">
        <f>15-0.42</f>
        <v>14.58</v>
      </c>
      <c r="H76" s="20"/>
      <c r="I76" s="12" t="s">
        <v>51</v>
      </c>
      <c r="J76" s="236" t="s">
        <v>73</v>
      </c>
    </row>
    <row r="77" spans="1:10" ht="38.25" customHeight="1" thickBot="1">
      <c r="A77" s="271"/>
      <c r="B77" s="194"/>
      <c r="C77" s="78">
        <v>2018</v>
      </c>
      <c r="D77" s="146"/>
      <c r="E77" s="93"/>
      <c r="F77" s="117"/>
      <c r="G77" s="114"/>
      <c r="H77" s="20"/>
      <c r="I77" s="12" t="s">
        <v>51</v>
      </c>
      <c r="J77" s="237"/>
    </row>
    <row r="78" spans="1:10" ht="69" customHeight="1" thickBot="1">
      <c r="A78" s="272"/>
      <c r="B78" s="195"/>
      <c r="C78" s="78">
        <v>2019</v>
      </c>
      <c r="D78" s="146"/>
      <c r="E78" s="93"/>
      <c r="F78" s="117"/>
      <c r="G78" s="145"/>
      <c r="H78" s="20"/>
      <c r="I78" s="12" t="s">
        <v>51</v>
      </c>
      <c r="J78" s="238"/>
    </row>
    <row r="79" spans="1:10" ht="61.5" customHeight="1">
      <c r="A79" s="165" t="s">
        <v>81</v>
      </c>
      <c r="B79" s="193"/>
      <c r="C79" s="267">
        <v>2017</v>
      </c>
      <c r="D79" s="307">
        <f>G79+G81+G82</f>
        <v>0</v>
      </c>
      <c r="E79" s="206"/>
      <c r="F79" s="319"/>
      <c r="G79" s="319">
        <v>0</v>
      </c>
      <c r="H79" s="210"/>
      <c r="I79" s="230" t="s">
        <v>78</v>
      </c>
      <c r="J79" s="156"/>
    </row>
    <row r="80" spans="1:10" ht="52.5" customHeight="1" thickBot="1">
      <c r="A80" s="164" t="s">
        <v>82</v>
      </c>
      <c r="B80" s="194"/>
      <c r="C80" s="268"/>
      <c r="D80" s="318"/>
      <c r="E80" s="207"/>
      <c r="F80" s="320"/>
      <c r="G80" s="320"/>
      <c r="H80" s="211"/>
      <c r="I80" s="231"/>
      <c r="J80" s="156"/>
    </row>
    <row r="81" spans="1:10" ht="35.25" customHeight="1" thickBot="1">
      <c r="A81" s="164" t="s">
        <v>83</v>
      </c>
      <c r="B81" s="194"/>
      <c r="C81" s="268"/>
      <c r="D81" s="146"/>
      <c r="E81" s="93"/>
      <c r="F81" s="117"/>
      <c r="G81" s="166">
        <v>0</v>
      </c>
      <c r="H81" s="20"/>
      <c r="I81" s="230" t="s">
        <v>4</v>
      </c>
      <c r="J81" s="156"/>
    </row>
    <row r="82" spans="1:10" ht="60" customHeight="1" thickBot="1">
      <c r="A82" s="164" t="s">
        <v>84</v>
      </c>
      <c r="B82" s="195"/>
      <c r="C82" s="269"/>
      <c r="D82" s="146"/>
      <c r="E82" s="93"/>
      <c r="F82" s="117"/>
      <c r="G82" s="166">
        <v>0</v>
      </c>
      <c r="H82" s="20"/>
      <c r="I82" s="231"/>
      <c r="J82" s="156"/>
    </row>
    <row r="83" spans="1:10" ht="103.5" customHeight="1" thickBot="1">
      <c r="A83" s="189" t="s">
        <v>103</v>
      </c>
      <c r="B83" s="174"/>
      <c r="C83" s="176">
        <v>2017</v>
      </c>
      <c r="D83" s="168">
        <f>G83</f>
        <v>2337.15</v>
      </c>
      <c r="E83" s="93"/>
      <c r="F83" s="117"/>
      <c r="G83" s="178">
        <f>2100+192.8+44.35</f>
        <v>2337.15</v>
      </c>
      <c r="H83" s="20"/>
      <c r="I83" s="185" t="s">
        <v>104</v>
      </c>
      <c r="J83" s="175"/>
    </row>
    <row r="84" spans="1:10" ht="33" customHeight="1" thickBot="1">
      <c r="A84" s="321" t="s">
        <v>105</v>
      </c>
      <c r="B84" s="188"/>
      <c r="C84" s="176">
        <v>2017</v>
      </c>
      <c r="D84" s="146">
        <v>150</v>
      </c>
      <c r="E84" s="93"/>
      <c r="F84" s="117"/>
      <c r="G84" s="186">
        <f>G85+G86+G87+G88+G89</f>
        <v>150</v>
      </c>
      <c r="H84" s="20"/>
      <c r="I84" s="185"/>
      <c r="J84" s="187"/>
    </row>
    <row r="85" spans="1:10" ht="31.5" customHeight="1" thickBot="1">
      <c r="A85" s="322"/>
      <c r="B85" s="184"/>
      <c r="C85" s="176"/>
      <c r="D85" s="146"/>
      <c r="E85" s="93"/>
      <c r="F85" s="117"/>
      <c r="G85" s="186">
        <v>30</v>
      </c>
      <c r="H85" s="20"/>
      <c r="I85" s="17" t="s">
        <v>23</v>
      </c>
      <c r="J85" s="187"/>
    </row>
    <row r="86" spans="1:10" ht="34.5" customHeight="1" thickBot="1">
      <c r="A86" s="322"/>
      <c r="B86" s="184"/>
      <c r="C86" s="176"/>
      <c r="D86" s="146"/>
      <c r="E86" s="93"/>
      <c r="F86" s="117"/>
      <c r="G86" s="186">
        <v>30</v>
      </c>
      <c r="H86" s="20"/>
      <c r="I86" s="17" t="s">
        <v>37</v>
      </c>
      <c r="J86" s="187"/>
    </row>
    <row r="87" spans="1:10" ht="31.5" customHeight="1" thickBot="1">
      <c r="A87" s="322"/>
      <c r="B87" s="184"/>
      <c r="C87" s="176"/>
      <c r="D87" s="146"/>
      <c r="E87" s="93"/>
      <c r="F87" s="117"/>
      <c r="G87" s="186">
        <v>30</v>
      </c>
      <c r="H87" s="20"/>
      <c r="I87" s="17" t="s">
        <v>19</v>
      </c>
      <c r="J87" s="187"/>
    </row>
    <row r="88" spans="1:10" ht="31.5" customHeight="1" thickBot="1">
      <c r="A88" s="322"/>
      <c r="B88" s="184"/>
      <c r="C88" s="176"/>
      <c r="D88" s="146"/>
      <c r="E88" s="93"/>
      <c r="F88" s="117"/>
      <c r="G88" s="186">
        <v>30</v>
      </c>
      <c r="H88" s="20"/>
      <c r="I88" s="17" t="s">
        <v>38</v>
      </c>
      <c r="J88" s="187"/>
    </row>
    <row r="89" spans="1:10" ht="30" customHeight="1" thickBot="1">
      <c r="A89" s="323"/>
      <c r="B89" s="184"/>
      <c r="C89" s="176"/>
      <c r="D89" s="146"/>
      <c r="E89" s="93"/>
      <c r="F89" s="117"/>
      <c r="G89" s="186">
        <v>30</v>
      </c>
      <c r="H89" s="20"/>
      <c r="I89" s="17" t="s">
        <v>78</v>
      </c>
      <c r="J89" s="187"/>
    </row>
    <row r="90" spans="1:10" ht="27.75" customHeight="1" thickBot="1">
      <c r="A90" s="203" t="s">
        <v>64</v>
      </c>
      <c r="B90" s="193"/>
      <c r="C90" s="80">
        <v>2017</v>
      </c>
      <c r="D90" s="168">
        <f>F90+G90</f>
        <v>3574.0713699999997</v>
      </c>
      <c r="E90" s="93"/>
      <c r="F90" s="117">
        <f>F51+F76</f>
        <v>205.2</v>
      </c>
      <c r="G90" s="114">
        <f>G14+G30+G34+G38+G43+G47+D79+G55+G76+G83+G84</f>
        <v>3368.87137</v>
      </c>
      <c r="H90" s="20"/>
      <c r="I90" s="17"/>
      <c r="J90" s="230"/>
    </row>
    <row r="91" spans="1:10" ht="32.25" customHeight="1" thickBot="1">
      <c r="A91" s="204"/>
      <c r="B91" s="194"/>
      <c r="C91" s="80">
        <v>2018</v>
      </c>
      <c r="D91" s="168">
        <f>F91+G91</f>
        <v>723.385</v>
      </c>
      <c r="E91" s="93"/>
      <c r="F91" s="117">
        <f>F52</f>
        <v>50</v>
      </c>
      <c r="G91" s="114">
        <f>G21+G31+G35+G40++G44+G49+G62</f>
        <v>673.385</v>
      </c>
      <c r="H91" s="20"/>
      <c r="I91" s="12"/>
      <c r="J91" s="232"/>
    </row>
    <row r="92" spans="1:10" ht="29.25" customHeight="1" thickBot="1">
      <c r="A92" s="205"/>
      <c r="B92" s="195"/>
      <c r="C92" s="80">
        <v>2019</v>
      </c>
      <c r="D92" s="168">
        <f>F92+G92</f>
        <v>653.385</v>
      </c>
      <c r="E92" s="93"/>
      <c r="F92" s="117">
        <f>F53</f>
        <v>50</v>
      </c>
      <c r="G92" s="114">
        <f>G25+G32+G36+G42+G45+G50+G69</f>
        <v>603.385</v>
      </c>
      <c r="H92" s="20"/>
      <c r="I92" s="12"/>
      <c r="J92" s="231"/>
    </row>
    <row r="93" spans="1:10" ht="37.5" customHeight="1" thickBot="1">
      <c r="A93" s="324" t="s">
        <v>34</v>
      </c>
      <c r="B93" s="325"/>
      <c r="C93" s="325"/>
      <c r="D93" s="325"/>
      <c r="E93" s="325"/>
      <c r="F93" s="325"/>
      <c r="G93" s="325"/>
      <c r="H93" s="325"/>
      <c r="I93" s="325"/>
      <c r="J93" s="326"/>
    </row>
    <row r="94" spans="1:10" ht="18.75" customHeight="1" thickBot="1">
      <c r="A94" s="256" t="s">
        <v>15</v>
      </c>
      <c r="B94" s="257"/>
      <c r="C94" s="257"/>
      <c r="D94" s="257"/>
      <c r="E94" s="257"/>
      <c r="F94" s="257"/>
      <c r="G94" s="257"/>
      <c r="H94" s="257"/>
      <c r="I94" s="16"/>
      <c r="J94" s="10"/>
    </row>
    <row r="95" spans="1:10" ht="18" customHeight="1" thickBot="1">
      <c r="A95" s="249" t="s">
        <v>7</v>
      </c>
      <c r="B95" s="250"/>
      <c r="C95" s="250"/>
      <c r="D95" s="250"/>
      <c r="E95" s="250"/>
      <c r="F95" s="250"/>
      <c r="G95" s="250"/>
      <c r="H95" s="251"/>
      <c r="I95" s="24"/>
      <c r="J95" s="16"/>
    </row>
    <row r="96" spans="1:10" ht="19.5" customHeight="1" thickBot="1">
      <c r="A96" s="273" t="s">
        <v>8</v>
      </c>
      <c r="B96" s="274"/>
      <c r="C96" s="274"/>
      <c r="D96" s="274"/>
      <c r="E96" s="274"/>
      <c r="F96" s="274"/>
      <c r="G96" s="274"/>
      <c r="H96" s="274"/>
      <c r="I96" s="11"/>
      <c r="J96" s="16"/>
    </row>
    <row r="97" spans="1:10" ht="18.75" customHeight="1" thickBot="1">
      <c r="A97" s="8" t="s">
        <v>3</v>
      </c>
      <c r="B97" s="9"/>
      <c r="C97" s="5"/>
      <c r="D97" s="5"/>
      <c r="E97" s="5"/>
      <c r="F97" s="5"/>
      <c r="G97" s="5"/>
      <c r="H97" s="6"/>
      <c r="I97" s="10"/>
      <c r="J97" s="6"/>
    </row>
    <row r="98" spans="1:10" ht="44.25" customHeight="1" thickBot="1">
      <c r="A98" s="200" t="s">
        <v>43</v>
      </c>
      <c r="B98" s="54" t="s">
        <v>95</v>
      </c>
      <c r="C98" s="196">
        <v>2017</v>
      </c>
      <c r="D98" s="182">
        <f>F98+G98</f>
        <v>15360.503970000002</v>
      </c>
      <c r="E98" s="97"/>
      <c r="F98" s="98"/>
      <c r="G98" s="182">
        <f>G102+G103+G104+G105+G106+G108</f>
        <v>15360.503970000002</v>
      </c>
      <c r="H98" s="16"/>
      <c r="I98" s="25" t="s">
        <v>94</v>
      </c>
      <c r="J98" s="7"/>
    </row>
    <row r="99" spans="1:10" ht="61.5" customHeight="1" thickBot="1">
      <c r="A99" s="202"/>
      <c r="B99" s="54" t="s">
        <v>96</v>
      </c>
      <c r="C99" s="197"/>
      <c r="D99" s="183">
        <f>G99</f>
        <v>13580.42832</v>
      </c>
      <c r="E99" s="97"/>
      <c r="F99" s="102"/>
      <c r="G99" s="182">
        <f>G107</f>
        <v>13580.42832</v>
      </c>
      <c r="H99" s="60"/>
      <c r="I99" s="25" t="s">
        <v>11</v>
      </c>
      <c r="J99" s="7"/>
    </row>
    <row r="100" spans="1:10" ht="22.5" customHeight="1" thickBot="1">
      <c r="A100" s="202"/>
      <c r="B100" s="59" t="s">
        <v>97</v>
      </c>
      <c r="C100" s="142">
        <v>2018</v>
      </c>
      <c r="D100" s="152">
        <f>G100+E100+F100</f>
        <v>12000</v>
      </c>
      <c r="E100" s="102"/>
      <c r="F100" s="100"/>
      <c r="G100" s="151">
        <v>12000</v>
      </c>
      <c r="H100" s="60"/>
      <c r="I100" s="25" t="s">
        <v>11</v>
      </c>
      <c r="J100" s="7"/>
    </row>
    <row r="101" spans="1:10" ht="21.75" customHeight="1" thickBot="1">
      <c r="A101" s="201"/>
      <c r="B101" s="59" t="s">
        <v>97</v>
      </c>
      <c r="C101" s="85">
        <v>2019</v>
      </c>
      <c r="D101" s="153">
        <f>G101</f>
        <v>12000</v>
      </c>
      <c r="E101" s="99"/>
      <c r="F101" s="101"/>
      <c r="G101" s="151">
        <v>12000</v>
      </c>
      <c r="H101" s="60"/>
      <c r="I101" s="25" t="s">
        <v>11</v>
      </c>
      <c r="J101" s="7"/>
    </row>
    <row r="102" spans="1:10" ht="39.75" customHeight="1" thickBot="1">
      <c r="A102" s="198" t="s">
        <v>89</v>
      </c>
      <c r="B102" s="59" t="s">
        <v>90</v>
      </c>
      <c r="C102" s="196">
        <v>2017</v>
      </c>
      <c r="D102" s="183">
        <f aca="true" t="shared" si="0" ref="D102:D107">E102+F102+G102</f>
        <v>6700.332970000001</v>
      </c>
      <c r="E102" s="190"/>
      <c r="F102" s="191"/>
      <c r="G102" s="179">
        <f>8774.35-268.193-85-65.4-967.44403-687.98</f>
        <v>6700.332970000001</v>
      </c>
      <c r="H102" s="60"/>
      <c r="I102" s="25" t="s">
        <v>11</v>
      </c>
      <c r="J102" s="7"/>
    </row>
    <row r="103" spans="1:10" ht="33.75" customHeight="1" thickBot="1">
      <c r="A103" s="199"/>
      <c r="B103" s="25" t="s">
        <v>90</v>
      </c>
      <c r="C103" s="197"/>
      <c r="D103" s="183">
        <f t="shared" si="0"/>
        <v>720.693</v>
      </c>
      <c r="E103" s="190"/>
      <c r="F103" s="191"/>
      <c r="G103" s="179">
        <f>387.1+268.193+65.4</f>
        <v>720.693</v>
      </c>
      <c r="H103" s="60"/>
      <c r="I103" s="25" t="s">
        <v>4</v>
      </c>
      <c r="J103" s="7"/>
    </row>
    <row r="104" spans="1:10" ht="30" customHeight="1" thickBot="1">
      <c r="A104" s="200" t="s">
        <v>91</v>
      </c>
      <c r="B104" s="25" t="s">
        <v>90</v>
      </c>
      <c r="C104" s="196">
        <v>2017</v>
      </c>
      <c r="D104" s="183">
        <f t="shared" si="0"/>
        <v>2476.035</v>
      </c>
      <c r="E104" s="190"/>
      <c r="F104" s="191"/>
      <c r="G104" s="179">
        <f>2654.904-178.869</f>
        <v>2476.035</v>
      </c>
      <c r="H104" s="60"/>
      <c r="I104" s="25" t="s">
        <v>11</v>
      </c>
      <c r="J104" s="7"/>
    </row>
    <row r="105" spans="1:10" ht="31.5" customHeight="1" thickBot="1">
      <c r="A105" s="201"/>
      <c r="B105" s="25" t="s">
        <v>90</v>
      </c>
      <c r="C105" s="197"/>
      <c r="D105" s="183">
        <f t="shared" si="0"/>
        <v>271.23900000000003</v>
      </c>
      <c r="E105" s="190"/>
      <c r="F105" s="191"/>
      <c r="G105" s="179">
        <f>92.37+178.869</f>
        <v>271.23900000000003</v>
      </c>
      <c r="H105" s="60"/>
      <c r="I105" s="25" t="s">
        <v>4</v>
      </c>
      <c r="J105" s="7"/>
    </row>
    <row r="106" spans="1:10" ht="36.75" customHeight="1" thickBot="1">
      <c r="A106" s="200" t="s">
        <v>92</v>
      </c>
      <c r="B106" s="25" t="s">
        <v>90</v>
      </c>
      <c r="C106" s="85"/>
      <c r="D106" s="183">
        <f t="shared" si="0"/>
        <v>4493.266</v>
      </c>
      <c r="E106" s="190"/>
      <c r="F106" s="191"/>
      <c r="G106" s="179">
        <f>4048.266-50.18-192.8+687.98</f>
        <v>4493.266</v>
      </c>
      <c r="H106" s="60"/>
      <c r="I106" s="200" t="s">
        <v>11</v>
      </c>
      <c r="J106" s="7"/>
    </row>
    <row r="107" spans="1:10" ht="43.5" customHeight="1" thickBot="1">
      <c r="A107" s="202"/>
      <c r="B107" s="25" t="s">
        <v>93</v>
      </c>
      <c r="C107" s="85"/>
      <c r="D107" s="183">
        <f t="shared" si="0"/>
        <v>13580.42832</v>
      </c>
      <c r="E107" s="190"/>
      <c r="F107" s="191"/>
      <c r="G107" s="179">
        <v>13580.42832</v>
      </c>
      <c r="H107" s="60"/>
      <c r="I107" s="201"/>
      <c r="J107" s="7"/>
    </row>
    <row r="108" spans="1:10" ht="40.5" customHeight="1" thickBot="1">
      <c r="A108" s="201"/>
      <c r="B108" s="25" t="s">
        <v>90</v>
      </c>
      <c r="C108" s="85"/>
      <c r="D108" s="179">
        <f>G108</f>
        <v>698.938</v>
      </c>
      <c r="E108" s="192"/>
      <c r="F108" s="190"/>
      <c r="G108" s="96">
        <f>95.758+50.18+553</f>
        <v>698.938</v>
      </c>
      <c r="H108" s="16"/>
      <c r="I108" s="25" t="s">
        <v>4</v>
      </c>
      <c r="J108" s="16"/>
    </row>
    <row r="109" spans="1:10" ht="40.5" customHeight="1" thickBot="1">
      <c r="A109" s="203" t="s">
        <v>99</v>
      </c>
      <c r="B109" s="193"/>
      <c r="C109" s="80">
        <v>2017</v>
      </c>
      <c r="D109" s="96">
        <f>E109+F109+G109</f>
        <v>28940.932290000004</v>
      </c>
      <c r="E109" s="99"/>
      <c r="F109" s="170"/>
      <c r="G109" s="179">
        <f>G98+G99</f>
        <v>28940.932290000004</v>
      </c>
      <c r="H109" s="53"/>
      <c r="I109" s="25"/>
      <c r="J109" s="26"/>
    </row>
    <row r="110" spans="1:10" ht="40.5" customHeight="1" thickBot="1">
      <c r="A110" s="204"/>
      <c r="B110" s="194"/>
      <c r="C110" s="80">
        <v>2018</v>
      </c>
      <c r="D110" s="152">
        <f>E110+F110+G110</f>
        <v>12000</v>
      </c>
      <c r="E110" s="99"/>
      <c r="F110" s="170"/>
      <c r="G110" s="151">
        <f>G100</f>
        <v>12000</v>
      </c>
      <c r="H110" s="53"/>
      <c r="I110" s="25"/>
      <c r="J110" s="26"/>
    </row>
    <row r="111" spans="1:10" ht="40.5" customHeight="1" thickBot="1">
      <c r="A111" s="205"/>
      <c r="B111" s="195"/>
      <c r="C111" s="80">
        <v>2019</v>
      </c>
      <c r="D111" s="152">
        <f>E111+F111+G111</f>
        <v>12000</v>
      </c>
      <c r="E111" s="99"/>
      <c r="F111" s="170"/>
      <c r="G111" s="151">
        <f>G101</f>
        <v>12000</v>
      </c>
      <c r="H111" s="53"/>
      <c r="I111" s="25"/>
      <c r="J111" s="26"/>
    </row>
    <row r="112" spans="1:10" ht="27" customHeight="1" thickBot="1">
      <c r="A112" s="243" t="s">
        <v>35</v>
      </c>
      <c r="B112" s="244"/>
      <c r="C112" s="244"/>
      <c r="D112" s="244"/>
      <c r="E112" s="244"/>
      <c r="F112" s="244"/>
      <c r="G112" s="244"/>
      <c r="H112" s="244"/>
      <c r="I112" s="244"/>
      <c r="J112" s="245"/>
    </row>
    <row r="113" spans="1:10" ht="27" customHeight="1" thickBot="1">
      <c r="A113" s="218" t="s">
        <v>44</v>
      </c>
      <c r="B113" s="219"/>
      <c r="C113" s="219"/>
      <c r="D113" s="219"/>
      <c r="E113" s="219"/>
      <c r="F113" s="219"/>
      <c r="G113" s="219"/>
      <c r="H113" s="219"/>
      <c r="I113" s="219"/>
      <c r="J113" s="220"/>
    </row>
    <row r="114" spans="1:10" ht="27" customHeight="1" thickBot="1">
      <c r="A114" s="218" t="s">
        <v>45</v>
      </c>
      <c r="B114" s="219"/>
      <c r="C114" s="219"/>
      <c r="D114" s="219"/>
      <c r="E114" s="219"/>
      <c r="F114" s="219"/>
      <c r="G114" s="219"/>
      <c r="H114" s="219"/>
      <c r="I114" s="219"/>
      <c r="J114" s="220"/>
    </row>
    <row r="115" spans="1:10" ht="27" customHeight="1" thickBot="1">
      <c r="A115" s="246" t="s">
        <v>74</v>
      </c>
      <c r="B115" s="200"/>
      <c r="C115" s="155">
        <v>2017</v>
      </c>
      <c r="D115" s="157">
        <f>G115+G116+G117+G118+G119+G120+G121+F121+E118+E115</f>
        <v>196055.23200000002</v>
      </c>
      <c r="E115" s="143">
        <v>54525</v>
      </c>
      <c r="F115" s="143"/>
      <c r="G115" s="86">
        <f>10364.241+33.3963</f>
        <v>10397.6373</v>
      </c>
      <c r="H115" s="26"/>
      <c r="I115" s="49" t="s">
        <v>16</v>
      </c>
      <c r="J115" s="7"/>
    </row>
    <row r="116" spans="1:10" ht="27" customHeight="1" thickBot="1">
      <c r="A116" s="247"/>
      <c r="B116" s="202"/>
      <c r="C116" s="155"/>
      <c r="D116" s="150"/>
      <c r="E116" s="143"/>
      <c r="F116" s="143"/>
      <c r="G116" s="86">
        <f>20272.157+80.8542</f>
        <v>20353.0112</v>
      </c>
      <c r="H116" s="26"/>
      <c r="I116" s="49" t="s">
        <v>75</v>
      </c>
      <c r="J116" s="7"/>
    </row>
    <row r="117" spans="1:10" ht="27" customHeight="1" thickBot="1">
      <c r="A117" s="247"/>
      <c r="B117" s="202"/>
      <c r="C117" s="155"/>
      <c r="D117" s="150"/>
      <c r="E117" s="143"/>
      <c r="F117" s="143"/>
      <c r="G117" s="86">
        <f>12675.783+35.7399</f>
        <v>12711.5229</v>
      </c>
      <c r="H117" s="26"/>
      <c r="I117" s="49" t="s">
        <v>76</v>
      </c>
      <c r="J117" s="7"/>
    </row>
    <row r="118" spans="1:10" ht="27" customHeight="1" thickBot="1">
      <c r="A118" s="247"/>
      <c r="B118" s="202"/>
      <c r="C118" s="155"/>
      <c r="D118" s="150"/>
      <c r="E118" s="143">
        <v>66490</v>
      </c>
      <c r="F118" s="143"/>
      <c r="G118" s="86">
        <f>7708.323+11.718</f>
        <v>7720.041</v>
      </c>
      <c r="H118" s="26"/>
      <c r="I118" s="49" t="s">
        <v>77</v>
      </c>
      <c r="J118" s="7"/>
    </row>
    <row r="119" spans="1:10" ht="27" customHeight="1" thickBot="1">
      <c r="A119" s="247"/>
      <c r="B119" s="202"/>
      <c r="C119" s="155"/>
      <c r="D119" s="150"/>
      <c r="E119" s="143"/>
      <c r="F119" s="143"/>
      <c r="G119" s="86">
        <f>8287.192+20+16.4052</f>
        <v>8323.597199999998</v>
      </c>
      <c r="H119" s="26"/>
      <c r="I119" s="49" t="s">
        <v>29</v>
      </c>
      <c r="J119" s="7"/>
    </row>
    <row r="120" spans="1:10" ht="27" customHeight="1" thickBot="1">
      <c r="A120" s="247"/>
      <c r="B120" s="202"/>
      <c r="C120" s="155"/>
      <c r="D120" s="150"/>
      <c r="E120" s="143"/>
      <c r="F120" s="143"/>
      <c r="G120" s="86">
        <f>9735.277+15.2334+700</f>
        <v>10450.5104</v>
      </c>
      <c r="H120" s="26"/>
      <c r="I120" s="49" t="s">
        <v>78</v>
      </c>
      <c r="J120" s="7"/>
    </row>
    <row r="121" spans="1:10" ht="41.25" customHeight="1" thickBot="1">
      <c r="A121" s="247"/>
      <c r="B121" s="202"/>
      <c r="C121" s="155"/>
      <c r="D121" s="150"/>
      <c r="E121" s="143"/>
      <c r="F121" s="143">
        <v>496</v>
      </c>
      <c r="G121" s="86">
        <f>5287.912-700</f>
        <v>4587.912</v>
      </c>
      <c r="H121" s="26"/>
      <c r="I121" s="49" t="s">
        <v>98</v>
      </c>
      <c r="J121" s="7"/>
    </row>
    <row r="122" spans="1:10" ht="27" customHeight="1" thickBot="1">
      <c r="A122" s="247"/>
      <c r="B122" s="202"/>
      <c r="C122" s="155">
        <v>2018</v>
      </c>
      <c r="D122" s="157">
        <f>E122+E125+G122+G123+G124+G125+G126+G127</f>
        <v>181702.2476</v>
      </c>
      <c r="E122" s="143">
        <v>50282</v>
      </c>
      <c r="F122" s="143"/>
      <c r="G122" s="86">
        <f>9271.316+189.2+380</f>
        <v>9840.516000000001</v>
      </c>
      <c r="H122" s="26"/>
      <c r="I122" s="49" t="s">
        <v>16</v>
      </c>
      <c r="J122" s="7"/>
    </row>
    <row r="123" spans="1:10" ht="27" customHeight="1" thickBot="1">
      <c r="A123" s="247"/>
      <c r="B123" s="202"/>
      <c r="C123" s="155"/>
      <c r="D123" s="150"/>
      <c r="E123" s="143"/>
      <c r="F123" s="143"/>
      <c r="G123" s="86">
        <f>18233.941+108+690</f>
        <v>19031.941</v>
      </c>
      <c r="H123" s="26"/>
      <c r="I123" s="49" t="s">
        <v>75</v>
      </c>
      <c r="J123" s="7"/>
    </row>
    <row r="124" spans="1:10" ht="27" customHeight="1" thickBot="1">
      <c r="A124" s="247"/>
      <c r="B124" s="202"/>
      <c r="C124" s="155"/>
      <c r="D124" s="150"/>
      <c r="E124" s="143"/>
      <c r="F124" s="143"/>
      <c r="G124" s="86">
        <f>12306.269+40+390</f>
        <v>12736.269</v>
      </c>
      <c r="H124" s="26"/>
      <c r="I124" s="49" t="s">
        <v>76</v>
      </c>
      <c r="J124" s="7"/>
    </row>
    <row r="125" spans="1:10" ht="27" customHeight="1" thickBot="1">
      <c r="A125" s="247"/>
      <c r="B125" s="202"/>
      <c r="C125" s="155"/>
      <c r="D125" s="150"/>
      <c r="E125" s="143">
        <v>60738</v>
      </c>
      <c r="F125" s="143"/>
      <c r="G125" s="86">
        <f>2258.592+5149.5086+13.8+380+370</f>
        <v>8171.9006</v>
      </c>
      <c r="H125" s="26"/>
      <c r="I125" s="49" t="s">
        <v>77</v>
      </c>
      <c r="J125" s="7"/>
    </row>
    <row r="126" spans="1:10" ht="27" customHeight="1" thickBot="1">
      <c r="A126" s="247"/>
      <c r="B126" s="202"/>
      <c r="C126" s="155"/>
      <c r="D126" s="150"/>
      <c r="E126" s="143"/>
      <c r="F126" s="143"/>
      <c r="G126" s="86">
        <f>6753.352+503+510</f>
        <v>7766.352</v>
      </c>
      <c r="H126" s="26"/>
      <c r="I126" s="49" t="s">
        <v>29</v>
      </c>
      <c r="J126" s="7"/>
    </row>
    <row r="127" spans="1:10" ht="27" customHeight="1" thickBot="1">
      <c r="A127" s="247"/>
      <c r="B127" s="202"/>
      <c r="C127" s="155"/>
      <c r="D127" s="150"/>
      <c r="E127" s="143"/>
      <c r="F127" s="143"/>
      <c r="G127" s="86">
        <f>12306.269+119+710</f>
        <v>13135.269</v>
      </c>
      <c r="H127" s="26"/>
      <c r="I127" s="49" t="s">
        <v>78</v>
      </c>
      <c r="J127" s="7"/>
    </row>
    <row r="128" spans="1:10" ht="27" customHeight="1" thickBot="1">
      <c r="A128" s="247"/>
      <c r="B128" s="202"/>
      <c r="C128" s="155">
        <v>2019</v>
      </c>
      <c r="D128" s="157">
        <f>E128+E131+G128+G129+G130+G131+G132+G133</f>
        <v>179443.6556</v>
      </c>
      <c r="E128" s="143">
        <v>50282</v>
      </c>
      <c r="F128" s="143"/>
      <c r="G128" s="86">
        <f>9271.316+189.2+380</f>
        <v>9840.516000000001</v>
      </c>
      <c r="H128" s="26"/>
      <c r="I128" s="49" t="s">
        <v>16</v>
      </c>
      <c r="J128" s="7"/>
    </row>
    <row r="129" spans="1:10" ht="27" customHeight="1" thickBot="1">
      <c r="A129" s="247"/>
      <c r="B129" s="202"/>
      <c r="C129" s="154"/>
      <c r="D129" s="150"/>
      <c r="E129" s="143"/>
      <c r="F129" s="143"/>
      <c r="G129" s="86">
        <f>18233.941+108+690</f>
        <v>19031.941</v>
      </c>
      <c r="H129" s="26"/>
      <c r="I129" s="49" t="s">
        <v>75</v>
      </c>
      <c r="J129" s="16"/>
    </row>
    <row r="130" spans="1:10" ht="27" customHeight="1" thickBot="1">
      <c r="A130" s="247"/>
      <c r="B130" s="202"/>
      <c r="C130" s="154"/>
      <c r="D130" s="150"/>
      <c r="E130" s="143"/>
      <c r="F130" s="143"/>
      <c r="G130" s="86">
        <f>12306.269+40+390</f>
        <v>12736.269</v>
      </c>
      <c r="H130" s="26"/>
      <c r="I130" s="49" t="s">
        <v>76</v>
      </c>
      <c r="J130" s="2"/>
    </row>
    <row r="131" spans="1:10" ht="27" customHeight="1" thickBot="1">
      <c r="A131" s="247"/>
      <c r="B131" s="202"/>
      <c r="C131" s="154"/>
      <c r="D131" s="150"/>
      <c r="E131" s="143">
        <v>60738</v>
      </c>
      <c r="F131" s="143"/>
      <c r="G131" s="86">
        <f>5149.5086+13.8+380+370</f>
        <v>5913.3086</v>
      </c>
      <c r="H131" s="26"/>
      <c r="I131" s="49" t="s">
        <v>77</v>
      </c>
      <c r="J131" s="2"/>
    </row>
    <row r="132" spans="1:10" ht="27" customHeight="1" thickBot="1">
      <c r="A132" s="247"/>
      <c r="B132" s="202"/>
      <c r="C132" s="154"/>
      <c r="D132" s="150"/>
      <c r="E132" s="143"/>
      <c r="F132" s="143"/>
      <c r="G132" s="86">
        <f>6753.352+503+510</f>
        <v>7766.352</v>
      </c>
      <c r="H132" s="26"/>
      <c r="I132" s="49" t="s">
        <v>29</v>
      </c>
      <c r="J132" s="2"/>
    </row>
    <row r="133" spans="1:10" ht="27" customHeight="1" thickBot="1">
      <c r="A133" s="247"/>
      <c r="B133" s="202"/>
      <c r="C133" s="154"/>
      <c r="D133" s="150"/>
      <c r="E133" s="143"/>
      <c r="F133" s="143"/>
      <c r="G133" s="86">
        <f>12306.269+119+710</f>
        <v>13135.269</v>
      </c>
      <c r="H133" s="26"/>
      <c r="I133" s="49" t="s">
        <v>78</v>
      </c>
      <c r="J133" s="2"/>
    </row>
    <row r="134" spans="1:10" ht="27" customHeight="1" thickBot="1">
      <c r="A134" s="203" t="s">
        <v>106</v>
      </c>
      <c r="B134" s="193"/>
      <c r="C134" s="80">
        <v>2017</v>
      </c>
      <c r="D134" s="96">
        <f>E134+F134+G134</f>
        <v>196055.23200000002</v>
      </c>
      <c r="E134" s="148">
        <f>E115+E116+E117+E118+E119+E120+E121</f>
        <v>121015</v>
      </c>
      <c r="F134" s="179">
        <f>F115+F116+F117+F118+F119+F120+F121</f>
        <v>496</v>
      </c>
      <c r="G134" s="179">
        <f>G115+G116+G117+G118+G119+G120+G121</f>
        <v>74544.232</v>
      </c>
      <c r="H134" s="53"/>
      <c r="I134" s="25"/>
      <c r="J134" s="26"/>
    </row>
    <row r="135" spans="1:10" ht="27" customHeight="1" thickBot="1">
      <c r="A135" s="204"/>
      <c r="B135" s="194"/>
      <c r="C135" s="80">
        <v>2018</v>
      </c>
      <c r="D135" s="96">
        <f>E135+F135+G135</f>
        <v>181702.2476</v>
      </c>
      <c r="E135" s="148">
        <f>E122+E125</f>
        <v>111020</v>
      </c>
      <c r="F135" s="179">
        <v>0</v>
      </c>
      <c r="G135" s="151">
        <f>G122+G123+G124+G125+G126+G127</f>
        <v>70682.2476</v>
      </c>
      <c r="H135" s="53"/>
      <c r="I135" s="25"/>
      <c r="J135" s="26"/>
    </row>
    <row r="136" spans="1:10" ht="27" customHeight="1" thickBot="1">
      <c r="A136" s="205"/>
      <c r="B136" s="195"/>
      <c r="C136" s="80">
        <v>2019</v>
      </c>
      <c r="D136" s="96">
        <f>E136+F136+G136</f>
        <v>179443.6556</v>
      </c>
      <c r="E136" s="148">
        <f>E128+E131</f>
        <v>111020</v>
      </c>
      <c r="F136" s="179">
        <v>0</v>
      </c>
      <c r="G136" s="151">
        <f>G128+G129+G130+G131+G132+G133</f>
        <v>68423.6556</v>
      </c>
      <c r="H136" s="53"/>
      <c r="I136" s="25"/>
      <c r="J136" s="26"/>
    </row>
    <row r="137" spans="1:10" ht="27" customHeight="1" thickBot="1">
      <c r="A137" s="258" t="s">
        <v>40</v>
      </c>
      <c r="B137" s="259"/>
      <c r="C137" s="259"/>
      <c r="D137" s="259"/>
      <c r="E137" s="259"/>
      <c r="F137" s="259"/>
      <c r="G137" s="259"/>
      <c r="H137" s="259"/>
      <c r="I137" s="259"/>
      <c r="J137" s="260"/>
    </row>
    <row r="138" spans="1:10" ht="27" customHeight="1" thickBot="1">
      <c r="A138" s="218" t="s">
        <v>46</v>
      </c>
      <c r="B138" s="219"/>
      <c r="C138" s="219"/>
      <c r="D138" s="219"/>
      <c r="E138" s="219"/>
      <c r="F138" s="219"/>
      <c r="G138" s="219"/>
      <c r="H138" s="219"/>
      <c r="I138" s="219"/>
      <c r="J138" s="220"/>
    </row>
    <row r="139" spans="1:10" ht="27" customHeight="1" thickBot="1">
      <c r="A139" s="218" t="s">
        <v>47</v>
      </c>
      <c r="B139" s="219"/>
      <c r="C139" s="219"/>
      <c r="D139" s="219"/>
      <c r="E139" s="219"/>
      <c r="F139" s="219"/>
      <c r="G139" s="219"/>
      <c r="H139" s="219"/>
      <c r="I139" s="219"/>
      <c r="J139" s="220"/>
    </row>
    <row r="140" spans="1:10" ht="69" customHeight="1" thickBot="1">
      <c r="A140" s="212" t="s">
        <v>42</v>
      </c>
      <c r="B140" s="200"/>
      <c r="C140" s="85">
        <v>2017</v>
      </c>
      <c r="D140" s="110">
        <f>G140</f>
        <v>7284.635</v>
      </c>
      <c r="E140" s="109"/>
      <c r="F140" s="106"/>
      <c r="G140" s="107">
        <v>7284.635</v>
      </c>
      <c r="H140" s="53"/>
      <c r="I140" s="11" t="s">
        <v>41</v>
      </c>
      <c r="J140" s="7"/>
    </row>
    <row r="141" spans="1:10" ht="63" customHeight="1" thickBot="1">
      <c r="A141" s="213"/>
      <c r="B141" s="202"/>
      <c r="C141" s="85">
        <v>2018</v>
      </c>
      <c r="D141" s="110">
        <f>G141</f>
        <v>6989.909</v>
      </c>
      <c r="E141" s="109"/>
      <c r="F141" s="106"/>
      <c r="G141" s="107">
        <f>6939.909+50</f>
        <v>6989.909</v>
      </c>
      <c r="H141" s="53"/>
      <c r="I141" s="11" t="s">
        <v>41</v>
      </c>
      <c r="J141" s="7"/>
    </row>
    <row r="142" spans="1:10" ht="63" customHeight="1" thickBot="1">
      <c r="A142" s="214"/>
      <c r="B142" s="201"/>
      <c r="C142" s="85">
        <v>2019</v>
      </c>
      <c r="D142" s="110">
        <f>G142</f>
        <v>6989.909</v>
      </c>
      <c r="E142" s="109"/>
      <c r="F142" s="106"/>
      <c r="G142" s="107">
        <f>6939.909+50</f>
        <v>6989.909</v>
      </c>
      <c r="H142" s="53"/>
      <c r="I142" s="11" t="s">
        <v>41</v>
      </c>
      <c r="J142" s="7"/>
    </row>
    <row r="143" spans="1:10" ht="27" customHeight="1" thickBot="1">
      <c r="A143" s="243" t="s">
        <v>36</v>
      </c>
      <c r="B143" s="244"/>
      <c r="C143" s="244"/>
      <c r="D143" s="244"/>
      <c r="E143" s="244"/>
      <c r="F143" s="244"/>
      <c r="G143" s="244"/>
      <c r="H143" s="244"/>
      <c r="I143" s="244"/>
      <c r="J143" s="245"/>
    </row>
    <row r="144" spans="1:10" ht="27" customHeight="1" thickBot="1">
      <c r="A144" s="218" t="s">
        <v>48</v>
      </c>
      <c r="B144" s="219"/>
      <c r="C144" s="219"/>
      <c r="D144" s="219"/>
      <c r="E144" s="219"/>
      <c r="F144" s="219"/>
      <c r="G144" s="219"/>
      <c r="H144" s="219"/>
      <c r="I144" s="219"/>
      <c r="J144" s="220"/>
    </row>
    <row r="145" spans="1:10" ht="27" customHeight="1" thickBot="1">
      <c r="A145" s="218" t="s">
        <v>49</v>
      </c>
      <c r="B145" s="219"/>
      <c r="C145" s="219"/>
      <c r="D145" s="219"/>
      <c r="E145" s="219"/>
      <c r="F145" s="219"/>
      <c r="G145" s="219"/>
      <c r="H145" s="219"/>
      <c r="I145" s="219"/>
      <c r="J145" s="220"/>
    </row>
    <row r="146" spans="1:10" ht="29.25" customHeight="1" thickBot="1">
      <c r="A146" s="215" t="s">
        <v>87</v>
      </c>
      <c r="B146" s="48"/>
      <c r="C146" s="87">
        <v>2017</v>
      </c>
      <c r="D146" s="103">
        <f aca="true" t="shared" si="1" ref="D146:D154">E146</f>
        <v>257.5</v>
      </c>
      <c r="E146" s="103">
        <v>257.5</v>
      </c>
      <c r="F146" s="104">
        <v>0</v>
      </c>
      <c r="G146" s="104"/>
      <c r="H146" s="26"/>
      <c r="I146" s="49" t="s">
        <v>4</v>
      </c>
      <c r="J146" s="239" t="s">
        <v>55</v>
      </c>
    </row>
    <row r="147" spans="1:10" ht="30" customHeight="1" thickBot="1">
      <c r="A147" s="216"/>
      <c r="B147" s="48"/>
      <c r="C147" s="87">
        <v>2018</v>
      </c>
      <c r="D147" s="103">
        <f t="shared" si="1"/>
        <v>223</v>
      </c>
      <c r="E147" s="104">
        <v>223</v>
      </c>
      <c r="F147" s="104">
        <v>0</v>
      </c>
      <c r="G147" s="104"/>
      <c r="H147" s="26"/>
      <c r="I147" s="49" t="s">
        <v>4</v>
      </c>
      <c r="J147" s="240"/>
    </row>
    <row r="148" spans="1:10" ht="27.75" customHeight="1" thickBot="1">
      <c r="A148" s="217"/>
      <c r="B148" s="48"/>
      <c r="C148" s="87">
        <v>2019</v>
      </c>
      <c r="D148" s="103">
        <f t="shared" si="1"/>
        <v>223</v>
      </c>
      <c r="E148" s="116">
        <v>223</v>
      </c>
      <c r="F148" s="104">
        <v>0</v>
      </c>
      <c r="G148" s="104"/>
      <c r="H148" s="26"/>
      <c r="I148" s="49" t="s">
        <v>4</v>
      </c>
      <c r="J148" s="241"/>
    </row>
    <row r="149" spans="1:10" ht="27.75" customHeight="1" thickBot="1">
      <c r="A149" s="215" t="s">
        <v>54</v>
      </c>
      <c r="B149" s="48"/>
      <c r="C149" s="87">
        <v>2017</v>
      </c>
      <c r="D149" s="103">
        <f>F149</f>
        <v>72</v>
      </c>
      <c r="E149" s="116">
        <v>0</v>
      </c>
      <c r="F149" s="104">
        <v>72</v>
      </c>
      <c r="G149" s="104"/>
      <c r="H149" s="26"/>
      <c r="I149" s="49"/>
      <c r="J149" s="7"/>
    </row>
    <row r="150" spans="1:10" ht="35.25" customHeight="1" thickBot="1">
      <c r="A150" s="216"/>
      <c r="B150" s="48"/>
      <c r="C150" s="87">
        <v>2018</v>
      </c>
      <c r="D150" s="103">
        <f>F150</f>
        <v>70</v>
      </c>
      <c r="E150" s="116">
        <v>0</v>
      </c>
      <c r="F150" s="104">
        <v>70</v>
      </c>
      <c r="G150" s="104"/>
      <c r="H150" s="26"/>
      <c r="I150" s="49"/>
      <c r="J150" s="7"/>
    </row>
    <row r="151" spans="1:10" ht="34.5" customHeight="1" thickBot="1">
      <c r="A151" s="217"/>
      <c r="B151" s="48"/>
      <c r="C151" s="87">
        <v>2019</v>
      </c>
      <c r="D151" s="103">
        <f>F151</f>
        <v>70</v>
      </c>
      <c r="E151" s="116">
        <v>0</v>
      </c>
      <c r="F151" s="104">
        <v>70</v>
      </c>
      <c r="G151" s="104"/>
      <c r="H151" s="26"/>
      <c r="I151" s="49"/>
      <c r="J151" s="163"/>
    </row>
    <row r="152" spans="1:10" ht="33.75" customHeight="1" thickBot="1">
      <c r="A152" s="215" t="s">
        <v>88</v>
      </c>
      <c r="B152" s="48"/>
      <c r="C152" s="87">
        <v>2017</v>
      </c>
      <c r="D152" s="103">
        <f t="shared" si="1"/>
        <v>4891.1</v>
      </c>
      <c r="E152" s="116">
        <v>4891.1</v>
      </c>
      <c r="F152" s="104">
        <v>0</v>
      </c>
      <c r="G152" s="104"/>
      <c r="H152" s="26"/>
      <c r="I152" s="49"/>
      <c r="J152" s="239" t="s">
        <v>56</v>
      </c>
    </row>
    <row r="153" spans="1:10" ht="33" customHeight="1" thickBot="1">
      <c r="A153" s="216"/>
      <c r="B153" s="48"/>
      <c r="C153" s="87">
        <v>2018</v>
      </c>
      <c r="D153" s="103">
        <f t="shared" si="1"/>
        <v>4808</v>
      </c>
      <c r="E153" s="116">
        <v>4808</v>
      </c>
      <c r="F153" s="104">
        <v>0</v>
      </c>
      <c r="G153" s="104"/>
      <c r="H153" s="26"/>
      <c r="I153" s="49"/>
      <c r="J153" s="242"/>
    </row>
    <row r="154" spans="1:10" ht="30.75" customHeight="1" thickBot="1">
      <c r="A154" s="217"/>
      <c r="B154" s="48"/>
      <c r="C154" s="87">
        <v>2019</v>
      </c>
      <c r="D154" s="103">
        <f t="shared" si="1"/>
        <v>4808</v>
      </c>
      <c r="E154" s="116">
        <v>4808</v>
      </c>
      <c r="F154" s="116">
        <v>0</v>
      </c>
      <c r="G154" s="104"/>
      <c r="H154" s="26"/>
      <c r="I154" s="49"/>
      <c r="J154" s="7"/>
    </row>
    <row r="155" spans="1:10" ht="30.75" customHeight="1" thickBot="1">
      <c r="A155" s="203" t="s">
        <v>86</v>
      </c>
      <c r="B155" s="200"/>
      <c r="C155" s="87">
        <v>2017</v>
      </c>
      <c r="D155" s="103">
        <f>E155+F155</f>
        <v>5220.6</v>
      </c>
      <c r="E155" s="116">
        <f aca="true" t="shared" si="2" ref="E155:F157">E146+E149+E152</f>
        <v>5148.6</v>
      </c>
      <c r="F155" s="116">
        <f t="shared" si="2"/>
        <v>72</v>
      </c>
      <c r="G155" s="104"/>
      <c r="H155" s="26"/>
      <c r="I155" s="49"/>
      <c r="J155" s="7"/>
    </row>
    <row r="156" spans="1:10" ht="30.75" customHeight="1" thickBot="1">
      <c r="A156" s="204"/>
      <c r="B156" s="202"/>
      <c r="C156" s="87">
        <v>2018</v>
      </c>
      <c r="D156" s="103">
        <f>E156+F156</f>
        <v>5101</v>
      </c>
      <c r="E156" s="116">
        <f t="shared" si="2"/>
        <v>5031</v>
      </c>
      <c r="F156" s="116">
        <f t="shared" si="2"/>
        <v>70</v>
      </c>
      <c r="G156" s="104"/>
      <c r="H156" s="26"/>
      <c r="I156" s="49"/>
      <c r="J156" s="7"/>
    </row>
    <row r="157" spans="1:10" ht="30.75" customHeight="1" thickBot="1">
      <c r="A157" s="205"/>
      <c r="B157" s="201"/>
      <c r="C157" s="87">
        <v>2019</v>
      </c>
      <c r="D157" s="103">
        <f>E157+F157</f>
        <v>5101</v>
      </c>
      <c r="E157" s="116">
        <f t="shared" si="2"/>
        <v>5031</v>
      </c>
      <c r="F157" s="116">
        <f t="shared" si="2"/>
        <v>70</v>
      </c>
      <c r="G157" s="104"/>
      <c r="H157" s="26"/>
      <c r="I157" s="49"/>
      <c r="J157" s="7"/>
    </row>
    <row r="158" spans="1:10" ht="47.25" customHeight="1" thickBot="1">
      <c r="A158" s="4" t="s">
        <v>53</v>
      </c>
      <c r="B158" s="13"/>
      <c r="C158" s="87" t="s">
        <v>79</v>
      </c>
      <c r="D158" s="181">
        <f>E158+F158+G158</f>
        <v>651779.9618599999</v>
      </c>
      <c r="E158" s="104">
        <f>E159+E160+E161</f>
        <v>358265.6</v>
      </c>
      <c r="F158" s="104">
        <f>F159+F160+F161</f>
        <v>1013.2</v>
      </c>
      <c r="G158" s="181">
        <f>G159+G160+G161</f>
        <v>292501.16186</v>
      </c>
      <c r="H158" s="6"/>
      <c r="I158" s="27"/>
      <c r="J158" s="7"/>
    </row>
    <row r="159" spans="1:10" ht="33" customHeight="1" thickBot="1">
      <c r="A159" s="2"/>
      <c r="B159" s="7"/>
      <c r="C159" s="87">
        <v>2017</v>
      </c>
      <c r="D159" s="180">
        <f>E159+F159+G159</f>
        <v>241075.47066</v>
      </c>
      <c r="E159" s="104">
        <f>E115+E118+E146+E149+E152</f>
        <v>126163.6</v>
      </c>
      <c r="F159" s="103">
        <f>F90+F121+F149</f>
        <v>773.2</v>
      </c>
      <c r="G159" s="180">
        <f>G90+G109+G115+G116+G117+G118+G119+G120+G121+G140</f>
        <v>114138.67066</v>
      </c>
      <c r="H159" s="6"/>
      <c r="I159" s="27"/>
      <c r="J159" s="7"/>
    </row>
    <row r="160" spans="1:10" ht="30.75" customHeight="1" thickBot="1">
      <c r="A160" s="2"/>
      <c r="B160" s="7"/>
      <c r="C160" s="87">
        <v>2018</v>
      </c>
      <c r="D160" s="169">
        <f>E160+F160+G160</f>
        <v>206516.5416</v>
      </c>
      <c r="E160" s="104">
        <f>E122+E125+E147+E150+E153</f>
        <v>116051</v>
      </c>
      <c r="F160" s="103">
        <f>F91+F122+F150</f>
        <v>120</v>
      </c>
      <c r="G160" s="169">
        <f>G91+G100+G122+G123+G124+G125+G126+G127+G141</f>
        <v>90345.54160000001</v>
      </c>
      <c r="H160" s="6"/>
      <c r="I160" s="28"/>
      <c r="J160" s="7"/>
    </row>
    <row r="161" spans="1:10" ht="27" customHeight="1" thickBot="1">
      <c r="A161" s="2"/>
      <c r="B161" s="7"/>
      <c r="C161" s="87">
        <v>2019</v>
      </c>
      <c r="D161" s="169">
        <f>E161+F161+G161</f>
        <v>204187.9496</v>
      </c>
      <c r="E161" s="104">
        <f>E128+E131+E148+E151+E154</f>
        <v>116051</v>
      </c>
      <c r="F161" s="103">
        <f>F92+F123+F151</f>
        <v>120</v>
      </c>
      <c r="G161" s="169">
        <f>G92+G101+G128+G129+G130+G131+G132+G133+G142</f>
        <v>88016.9496</v>
      </c>
      <c r="H161" s="6"/>
      <c r="I161" s="29"/>
      <c r="J161" s="16"/>
    </row>
    <row r="162" ht="25.5" customHeight="1"/>
    <row r="163" spans="1:7" ht="20.25">
      <c r="A163" s="61"/>
      <c r="B163" s="111"/>
      <c r="C163" s="112"/>
      <c r="D163" s="75"/>
      <c r="E163" s="74"/>
      <c r="F163" s="136"/>
      <c r="G163" s="76"/>
    </row>
    <row r="164" spans="1:8" ht="25.5" customHeight="1" hidden="1">
      <c r="A164" s="62"/>
      <c r="B164" s="63"/>
      <c r="C164" s="63"/>
      <c r="D164" s="75"/>
      <c r="E164" s="64"/>
      <c r="F164" s="65"/>
      <c r="G164" s="62"/>
      <c r="H164" s="65"/>
    </row>
    <row r="165" spans="1:8" ht="25.5" customHeight="1" hidden="1">
      <c r="A165" s="62"/>
      <c r="B165" s="63"/>
      <c r="C165" s="63"/>
      <c r="D165" s="75"/>
      <c r="E165" s="66"/>
      <c r="F165" s="62"/>
      <c r="G165" s="67"/>
      <c r="H165" s="62" t="s">
        <v>25</v>
      </c>
    </row>
    <row r="166" spans="1:8" ht="15.75" customHeight="1" hidden="1">
      <c r="A166" s="62"/>
      <c r="B166" s="63"/>
      <c r="C166" s="63"/>
      <c r="D166" s="75"/>
      <c r="E166" s="66"/>
      <c r="F166" s="62"/>
      <c r="G166" s="62"/>
      <c r="H166" s="62"/>
    </row>
    <row r="167" spans="1:8" ht="24.75" customHeight="1" hidden="1">
      <c r="A167" s="62"/>
      <c r="B167" s="63"/>
      <c r="C167" s="63"/>
      <c r="D167" s="75"/>
      <c r="E167" s="66"/>
      <c r="F167" s="62"/>
      <c r="G167" s="68"/>
      <c r="H167" s="62" t="s">
        <v>26</v>
      </c>
    </row>
    <row r="168" spans="1:8" ht="13.5" customHeight="1" hidden="1">
      <c r="A168" s="62"/>
      <c r="B168" s="63"/>
      <c r="C168" s="63"/>
      <c r="D168" s="75"/>
      <c r="E168" s="66"/>
      <c r="F168" s="62"/>
      <c r="G168" s="62"/>
      <c r="H168" s="62"/>
    </row>
    <row r="169" spans="1:8" ht="27.75" customHeight="1" hidden="1">
      <c r="A169" s="62"/>
      <c r="B169" s="63"/>
      <c r="C169" s="63"/>
      <c r="D169" s="75"/>
      <c r="E169" s="66"/>
      <c r="F169" s="62"/>
      <c r="G169" s="62"/>
      <c r="H169" s="62" t="s">
        <v>27</v>
      </c>
    </row>
    <row r="170" spans="1:8" ht="18.75" customHeight="1" hidden="1">
      <c r="A170" s="62"/>
      <c r="B170" s="63"/>
      <c r="C170" s="63"/>
      <c r="D170" s="75"/>
      <c r="E170" s="66"/>
      <c r="F170" s="62"/>
      <c r="G170" s="62"/>
      <c r="H170" s="62"/>
    </row>
    <row r="171" spans="1:8" ht="18.75" customHeight="1" hidden="1">
      <c r="A171" s="62"/>
      <c r="B171" s="63"/>
      <c r="C171" s="63"/>
      <c r="D171" s="75"/>
      <c r="E171" s="66"/>
      <c r="F171" s="62"/>
      <c r="G171" s="62"/>
      <c r="H171" s="62"/>
    </row>
    <row r="172" spans="1:8" ht="27" customHeight="1" hidden="1">
      <c r="A172" s="62"/>
      <c r="B172" s="69"/>
      <c r="C172" s="63"/>
      <c r="D172" s="75"/>
      <c r="E172" s="66"/>
      <c r="F172" s="62"/>
      <c r="G172" s="62"/>
      <c r="H172" s="62" t="s">
        <v>28</v>
      </c>
    </row>
    <row r="173" spans="1:6" ht="23.25" hidden="1">
      <c r="A173" s="50"/>
      <c r="B173" s="52"/>
      <c r="C173" s="51"/>
      <c r="D173" s="75"/>
      <c r="E173" s="55"/>
      <c r="F173" s="61"/>
    </row>
    <row r="174" spans="1:4" ht="18" customHeight="1" hidden="1">
      <c r="A174" s="50"/>
      <c r="B174" s="50"/>
      <c r="C174" s="52"/>
      <c r="D174" s="75"/>
    </row>
    <row r="175" ht="18" hidden="1">
      <c r="D175" s="75"/>
    </row>
    <row r="176" spans="4:7" ht="21" customHeight="1">
      <c r="D176" s="112"/>
      <c r="E176" s="56"/>
      <c r="G176" s="73"/>
    </row>
    <row r="177" spans="1:7" ht="21" customHeight="1">
      <c r="A177" s="61"/>
      <c r="C177" s="111"/>
      <c r="D177" s="112"/>
      <c r="E177" s="71"/>
      <c r="G177" s="76"/>
    </row>
    <row r="178" spans="3:5" ht="21" customHeight="1">
      <c r="C178" s="70"/>
      <c r="D178" s="111"/>
      <c r="E178" s="72"/>
    </row>
    <row r="179" spans="3:5" ht="21" customHeight="1">
      <c r="C179" s="70"/>
      <c r="D179" s="112"/>
      <c r="E179" s="71"/>
    </row>
    <row r="180" ht="23.25" customHeight="1"/>
    <row r="181" spans="3:6" ht="29.25" customHeight="1">
      <c r="C181" s="113"/>
      <c r="D181" s="77"/>
      <c r="E181" s="76"/>
      <c r="F181" s="76"/>
    </row>
    <row r="182" spans="3:4" ht="31.5" customHeight="1">
      <c r="C182" s="172"/>
      <c r="D182" s="76"/>
    </row>
    <row r="183" ht="32.25" customHeight="1">
      <c r="C183" s="113"/>
    </row>
  </sheetData>
  <sheetProtection/>
  <mergeCells count="140">
    <mergeCell ref="A134:A136"/>
    <mergeCell ref="B134:B136"/>
    <mergeCell ref="A84:A89"/>
    <mergeCell ref="B76:B78"/>
    <mergeCell ref="B79:B82"/>
    <mergeCell ref="C79:C82"/>
    <mergeCell ref="A90:A92"/>
    <mergeCell ref="A93:J93"/>
    <mergeCell ref="A98:A101"/>
    <mergeCell ref="A109:A111"/>
    <mergeCell ref="I81:I82"/>
    <mergeCell ref="D79:D80"/>
    <mergeCell ref="E79:E80"/>
    <mergeCell ref="F79:F80"/>
    <mergeCell ref="G79:G80"/>
    <mergeCell ref="H79:H80"/>
    <mergeCell ref="I79:I80"/>
    <mergeCell ref="J76:J78"/>
    <mergeCell ref="J55:J75"/>
    <mergeCell ref="J90:J92"/>
    <mergeCell ref="J30:J32"/>
    <mergeCell ref="J43:J45"/>
    <mergeCell ref="C62:C68"/>
    <mergeCell ref="D62:D68"/>
    <mergeCell ref="C69:C75"/>
    <mergeCell ref="D69:D75"/>
    <mergeCell ref="G38:G39"/>
    <mergeCell ref="A11:J11"/>
    <mergeCell ref="A12:J12"/>
    <mergeCell ref="A13:J13"/>
    <mergeCell ref="D14:D20"/>
    <mergeCell ref="E14:E28"/>
    <mergeCell ref="A2:I2"/>
    <mergeCell ref="A4:A6"/>
    <mergeCell ref="B4:B6"/>
    <mergeCell ref="C4:C6"/>
    <mergeCell ref="D4:D6"/>
    <mergeCell ref="E4:H4"/>
    <mergeCell ref="I4:I6"/>
    <mergeCell ref="J14:J28"/>
    <mergeCell ref="J4:J6"/>
    <mergeCell ref="E5:E6"/>
    <mergeCell ref="F5:G5"/>
    <mergeCell ref="H5:H6"/>
    <mergeCell ref="A8:J9"/>
    <mergeCell ref="A10:J10"/>
    <mergeCell ref="I16:I17"/>
    <mergeCell ref="I18:I19"/>
    <mergeCell ref="A14:A28"/>
    <mergeCell ref="C21:C24"/>
    <mergeCell ref="D21:D24"/>
    <mergeCell ref="C25:C28"/>
    <mergeCell ref="D25:D28"/>
    <mergeCell ref="I25:I28"/>
    <mergeCell ref="B14:B28"/>
    <mergeCell ref="C14:C20"/>
    <mergeCell ref="H14:H28"/>
    <mergeCell ref="A47:A50"/>
    <mergeCell ref="A34:A36"/>
    <mergeCell ref="A33:J33"/>
    <mergeCell ref="J34:J36"/>
    <mergeCell ref="B38:B42"/>
    <mergeCell ref="J38:J42"/>
    <mergeCell ref="H40:H41"/>
    <mergeCell ref="I38:I39"/>
    <mergeCell ref="E47:E48"/>
    <mergeCell ref="I37:J37"/>
    <mergeCell ref="I40:I41"/>
    <mergeCell ref="C38:C39"/>
    <mergeCell ref="D38:D39"/>
    <mergeCell ref="E38:E39"/>
    <mergeCell ref="F38:F39"/>
    <mergeCell ref="H38:H39"/>
    <mergeCell ref="J51:J53"/>
    <mergeCell ref="C47:C48"/>
    <mergeCell ref="A96:H96"/>
    <mergeCell ref="C40:C41"/>
    <mergeCell ref="D40:D41"/>
    <mergeCell ref="E40:E41"/>
    <mergeCell ref="F40:F41"/>
    <mergeCell ref="G40:G41"/>
    <mergeCell ref="D47:D48"/>
    <mergeCell ref="B43:B45"/>
    <mergeCell ref="A137:J137"/>
    <mergeCell ref="A138:J138"/>
    <mergeCell ref="A143:J143"/>
    <mergeCell ref="J47:J50"/>
    <mergeCell ref="A113:J113"/>
    <mergeCell ref="A51:A53"/>
    <mergeCell ref="B51:B53"/>
    <mergeCell ref="C55:C61"/>
    <mergeCell ref="A76:A78"/>
    <mergeCell ref="I106:I107"/>
    <mergeCell ref="F25:F28"/>
    <mergeCell ref="A95:H95"/>
    <mergeCell ref="A55:A75"/>
    <mergeCell ref="B55:B75"/>
    <mergeCell ref="A38:A42"/>
    <mergeCell ref="A94:H94"/>
    <mergeCell ref="B90:B92"/>
    <mergeCell ref="G25:G28"/>
    <mergeCell ref="A43:A45"/>
    <mergeCell ref="A37:H37"/>
    <mergeCell ref="J146:J148"/>
    <mergeCell ref="J152:J153"/>
    <mergeCell ref="A112:J112"/>
    <mergeCell ref="A115:A133"/>
    <mergeCell ref="B115:B133"/>
    <mergeCell ref="A145:J145"/>
    <mergeCell ref="A139:J139"/>
    <mergeCell ref="A149:A151"/>
    <mergeCell ref="A152:A154"/>
    <mergeCell ref="A144:J144"/>
    <mergeCell ref="I47:I48"/>
    <mergeCell ref="D55:D61"/>
    <mergeCell ref="F14:F20"/>
    <mergeCell ref="G14:G20"/>
    <mergeCell ref="I14:I15"/>
    <mergeCell ref="I21:I24"/>
    <mergeCell ref="F21:F24"/>
    <mergeCell ref="G21:G24"/>
    <mergeCell ref="A29:J29"/>
    <mergeCell ref="A30:A32"/>
    <mergeCell ref="A155:A157"/>
    <mergeCell ref="B155:B157"/>
    <mergeCell ref="F47:F48"/>
    <mergeCell ref="G47:G48"/>
    <mergeCell ref="H47:H48"/>
    <mergeCell ref="A140:A142"/>
    <mergeCell ref="B140:B142"/>
    <mergeCell ref="A146:A148"/>
    <mergeCell ref="C98:C99"/>
    <mergeCell ref="A114:J114"/>
    <mergeCell ref="B109:B111"/>
    <mergeCell ref="C102:C103"/>
    <mergeCell ref="A102:A103"/>
    <mergeCell ref="A104:A105"/>
    <mergeCell ref="C104:C105"/>
    <mergeCell ref="A106:A108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2017-08-21T09:54:49Z</cp:lastPrinted>
  <dcterms:created xsi:type="dcterms:W3CDTF">2010-09-22T11:49:59Z</dcterms:created>
  <dcterms:modified xsi:type="dcterms:W3CDTF">2017-08-30T10:31:39Z</dcterms:modified>
  <cp:category/>
  <cp:version/>
  <cp:contentType/>
  <cp:contentStatus/>
</cp:coreProperties>
</file>