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Приложение № 1 к программе" sheetId="1" r:id="rId1"/>
    <sheet name="Приложение № 2 к программе" sheetId="2" r:id="rId2"/>
    <sheet name="Приложение № 3 к программе" sheetId="3" r:id="rId3"/>
    <sheet name="Приложение № 4 к программе" sheetId="4" r:id="rId4"/>
  </sheets>
  <definedNames>
    <definedName name="_xlnm.Print_Titles" localSheetId="0">'Приложение № 1 к программе'!$4:$7</definedName>
    <definedName name="_xlnm.Print_Titles" localSheetId="1">'Приложение № 2 к программе'!$5:$8</definedName>
    <definedName name="_xlnm.Print_Area" localSheetId="0">'Приложение № 1 к программе'!$A$1:$J$139</definedName>
    <definedName name="_xlnm.Print_Area" localSheetId="1">'Приложение № 2 к программе'!$A$1:$I$94</definedName>
  </definedNames>
  <calcPr fullCalcOnLoad="1"/>
</workbook>
</file>

<file path=xl/sharedStrings.xml><?xml version="1.0" encoding="utf-8"?>
<sst xmlns="http://schemas.openxmlformats.org/spreadsheetml/2006/main" count="429" uniqueCount="233">
  <si>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</si>
  <si>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</si>
  <si>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</si>
  <si>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</si>
  <si>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</si>
  <si>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</si>
  <si>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</si>
  <si>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</si>
  <si>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</si>
  <si>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</si>
  <si>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</si>
  <si>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</si>
  <si>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</si>
  <si>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</si>
  <si>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</si>
  <si>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</si>
  <si>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</si>
  <si>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</si>
  <si>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</si>
  <si>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</si>
  <si>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</si>
  <si>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</si>
  <si>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</si>
  <si>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</si>
  <si>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</si>
  <si>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</si>
  <si>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</si>
  <si>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</si>
  <si>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</si>
  <si>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</si>
  <si>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</si>
  <si>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</si>
  <si>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</si>
  <si>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</si>
  <si>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</si>
  <si>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</si>
  <si>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</si>
  <si>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</si>
  <si>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</si>
  <si>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</si>
  <si>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</si>
  <si>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</si>
  <si>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</si>
  <si>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</si>
  <si>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</si>
  <si>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</si>
  <si>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</si>
  <si>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</si>
  <si>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</si>
  <si>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</si>
  <si>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</si>
  <si>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</si>
  <si>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</si>
  <si>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</si>
  <si>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</si>
  <si>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</si>
  <si>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</si>
  <si>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</si>
  <si>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</si>
  <si>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</si>
  <si>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</si>
  <si>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</si>
  <si>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 Проведение городских праздников "День знаний", " "Выпускник", "День учителя"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</si>
  <si>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</si>
  <si>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</si>
  <si>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</si>
  <si>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1.9.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</si>
  <si>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</si>
  <si>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</si>
  <si>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</si>
  <si>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</si>
  <si>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</si>
  <si>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</si>
  <si>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</si>
  <si>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</si>
  <si>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</si>
  <si>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</si>
  <si>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</si>
  <si>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</si>
  <si>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</si>
  <si>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</si>
  <si>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</si>
  <si>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</si>
  <si>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</si>
  <si>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 Подготовка и проведение меропиятий, посвященных 45-ю г.Радужный: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</si>
  <si>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</si>
  <si>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</si>
  <si>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</si>
  <si>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</si>
  <si>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</si>
  <si>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</si>
  <si>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</si>
  <si>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Приложение № 1 к программе</t>
  </si>
  <si>
    <t>2019</t>
  </si>
  <si>
    <t>2018</t>
  </si>
  <si>
    <t>2017</t>
  </si>
  <si>
    <t>2017-2019 г.г.</t>
  </si>
  <si>
    <t>Итого по подпрограмме:</t>
  </si>
  <si>
    <t>МБОУ ЦВР Лад</t>
  </si>
  <si>
    <t>МБДОУ ЦРР Д/с № 6</t>
  </si>
  <si>
    <t>МБДОУ ЦРР Д/с № 5</t>
  </si>
  <si>
    <t>МБДОУ ЦРР Д/с № 3</t>
  </si>
  <si>
    <t>Обеспечение безопасности в соответствии с требованиями по охране труда. В 2017 г.-100%, 2018 г.-100%, 2019 г.- 100%</t>
  </si>
  <si>
    <t>2.2.Приобретение пескосоляной смеси для посыпки территорий ОУ в зимний период с целью обеспечения безопасности</t>
  </si>
  <si>
    <t>Организация обучения работников и аттестация рабочих мест в соответствиями с государственными нормативными требованиями по охране труда. В 2017 г.-100%, 2018 г.-100%, 2019 г.- 100%</t>
  </si>
  <si>
    <t>2.1. Специальная оценка условий труда, обучение сотрудников по электробезопасности, оказанию первой медицинской помощи и др.</t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</si>
  <si>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Улучшение качества технической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безопасности:</t>
    </r>
  </si>
  <si>
    <t>Цель:         Повышение уровня технической  безопасности образовательных учреждений</t>
  </si>
  <si>
    <t>2. Безопасность труда и обучение</t>
  </si>
  <si>
    <t>МБОУ ДОД ЦВР «Лад»</t>
  </si>
  <si>
    <t>МБДОУ ЦРР д/с  № 6</t>
  </si>
  <si>
    <t>МБДОУ ЦРР д/с  № 5</t>
  </si>
  <si>
    <t>МБДОУ ЦРР д/с  № 3</t>
  </si>
  <si>
    <t>Обеспечение безопасности жизни и здоровья работников образовательных учреждений при возникновении ЧС в соответствии с  ст.14 ФЗ № 68-ФЗ от 21.12.1994 г. В 2017 г.- 100%, 2018 г.-100%, 2019 г.-100%</t>
  </si>
  <si>
    <t xml:space="preserve">1.2.Приобретение средств индивидуальной защиты </t>
  </si>
  <si>
    <t xml:space="preserve"> </t>
  </si>
  <si>
    <t xml:space="preserve">Замена устаревших первичных средств с истекшим сроком эксплуатации в ОУ. Замена вышедших из строя пожарных извещателей. В 2017 г.- 100%, 2018 г.-100%, 2019 г.-100%   </t>
  </si>
  <si>
    <t>1.1. Приобретение первичных средств пожаротушения  по образовательным учреждениям (рукава,извещатели, наконечники, огнетушители с истекшим сроком эсплуатации, шкафы пожарных кранов)</t>
  </si>
  <si>
    <r>
      <t>Мероприятия</t>
    </r>
    <r>
      <rPr>
        <b/>
        <sz val="11"/>
        <rFont val="Times New Roman"/>
        <family val="1"/>
      </rPr>
      <t>:</t>
    </r>
  </si>
  <si>
    <r>
      <t xml:space="preserve"> 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Улучщение качества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пожарной безопасности</t>
    </r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</si>
  <si>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</si>
  <si>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t>1. Пожарная безопасность</t>
  </si>
  <si>
    <t>Другие собственные доходы</t>
  </si>
  <si>
    <t>Субсидии, иные межбюджетные трансферты</t>
  </si>
  <si>
    <t>Внебюд-жетные средства</t>
  </si>
  <si>
    <t>Собственные доходы</t>
  </si>
  <si>
    <t>Ожидаемые результаты от реализации мероприятия</t>
  </si>
  <si>
    <t>Объем финан-сирования (тыс.руб.)</t>
  </si>
  <si>
    <t>Срок испол-нения</t>
  </si>
  <si>
    <t>Наименование мероприятия</t>
  </si>
  <si>
    <t xml:space="preserve"> 4.  Мероприятия муниципальной подпрограммы </t>
  </si>
  <si>
    <t>Приложение № 2 к программе</t>
  </si>
  <si>
    <t>Приложение № 3 к программе</t>
  </si>
  <si>
    <t>4.  Мероприятия муниципальной подпрограммы</t>
  </si>
  <si>
    <t>Наименование меропр</t>
  </si>
  <si>
    <t>Срок исполнения</t>
  </si>
  <si>
    <t>Объем финансирования (тыс.руб.)</t>
  </si>
  <si>
    <t>Исполнители –ответственные за реализацию мероприятия</t>
  </si>
  <si>
    <t>Ожидаемые  результаты (количественные или качественные показатели)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</si>
  <si>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</si>
  <si>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</si>
  <si>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</si>
  <si>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</si>
  <si>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</si>
  <si>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</si>
  <si>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</si>
  <si>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- Компенсация на удорожание стоимости питания учащихся 1-4 классов</t>
  </si>
  <si>
    <t>- Софинансирование обеспечения мероприятий по организации питания обучающихся 1-4 классов в муниципальных организациях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</si>
  <si>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</si>
  <si>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</si>
  <si>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</si>
  <si>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Оснащение пищеблоков современных технологическим оборудование в соответствии с СанПин в 2017 г.- 95%, 2018 г.- 96%, 2019 г.-97%</t>
  </si>
  <si>
    <t>1.4. Приобретение сладких новогодних подарков в дошкольных учреждениях</t>
  </si>
  <si>
    <t>Проведение новодних утренников и приобретение новогодних подарков в 2017 г.-100%, 2018-100%, 2019-100%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</si>
  <si>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</si>
  <si>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2017                      2018                2019</t>
  </si>
  <si>
    <t>-</t>
  </si>
  <si>
    <t>МБДОУ/МБОУ совместно с медицинским учреждением</t>
  </si>
  <si>
    <t>Улучшение качества питания учащихся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</si>
  <si>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</si>
  <si>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Снижение заболеваемости среди учащихся</t>
  </si>
  <si>
    <t>2. "Организация питания дошкольников"</t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</si>
  <si>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</si>
  <si>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</si>
  <si>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2.1. Реализация мероприятий по предоставлению качественного питания для детей дошкольного возраста</t>
  </si>
  <si>
    <t>МБДОУ ЦЦР Д/С № 3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</si>
  <si>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</si>
  <si>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МБДОУ ЦЦР Д/С № 5</t>
  </si>
  <si>
    <t>МБДОУ ЦЦР Д/С № 6</t>
  </si>
  <si>
    <t>Итого по подпрограмме :</t>
  </si>
  <si>
    <t>Приложение № 4  к программе</t>
  </si>
  <si>
    <t>№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</si>
  <si>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</si>
  <si>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</si>
  <si>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</si>
  <si>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</si>
  <si>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субсидий и иных межбюджетных трансфертов</t>
  </si>
  <si>
    <t>I. Организация отдыха и оздоровления детей и подростков ЗАТО г.Радужный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</si>
  <si>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</si>
  <si>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Задача:  Организация отдыха и оздоровления детей и подростков</t>
  </si>
  <si>
    <t>1.1.</t>
  </si>
  <si>
    <t>Организация отдыха и оздоровления детей в лагерях с дневным пребыванием детей</t>
  </si>
  <si>
    <t>МБОУ СОШ№1</t>
  </si>
  <si>
    <t>Обеспечение права детей на отдых и оздоровление, снижение удельной численности детей категории риска</t>
  </si>
  <si>
    <t>МБОУ СОШ№2</t>
  </si>
  <si>
    <t>МБОУ ЦВР "Лад"</t>
  </si>
  <si>
    <t>МБОУ ДЮСШ</t>
  </si>
  <si>
    <t>1.2.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</si>
  <si>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</si>
  <si>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1.3.</t>
  </si>
  <si>
    <t>Развитие и укрепление материально-технической базы в городских лагерях с дневным пребыванием</t>
  </si>
  <si>
    <t>Приобретение  спортивного и мягкого инвентаря</t>
  </si>
  <si>
    <t>1.4.</t>
  </si>
  <si>
    <t>Обеспечение проведения профильных смен в лагерях с дневным пребыванием</t>
  </si>
  <si>
    <t>Улучшение системы оздоровления детей. Создание условий для отдыха детей, находящихся в трудной жизненной ситуации.</t>
  </si>
  <si>
    <t>2. Участие в областных профильных сменах. Организация санаторно- курортного оздоровления.</t>
  </si>
  <si>
    <t xml:space="preserve">Цель:  помощь детям при  организации  отдыха  и  оздоровления  детей  и  подростков  </t>
  </si>
  <si>
    <t>Задача: Участие в областных профильных сменах. Организация санитарно- курортного оздоровления.</t>
  </si>
  <si>
    <t>2.1.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</si>
  <si>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</si>
  <si>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</si>
  <si>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</si>
  <si>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2.2.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</si>
  <si>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</si>
  <si>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2.3.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</si>
  <si>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</si>
  <si>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Проведение соревнований, награждение участников, оплата работы судей</t>
  </si>
  <si>
    <t>Итого по разделу 2:</t>
  </si>
  <si>
    <t>3. Организация отдыха детей в загородном лагере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</si>
  <si>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</si>
  <si>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</si>
  <si>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3.1.</t>
  </si>
  <si>
    <t>Расходы на обеспечение деятельности (оказания услуг) муниципального учреждения</t>
  </si>
  <si>
    <t>Удовлетворение потребности населения в услуге отдыха и оздоровления детей.</t>
  </si>
  <si>
    <t>3.2.</t>
  </si>
  <si>
    <t>Компенсация части родительской платы стоимости путевки детям работников ДОЛ "Лесной городок" в период проведения оздоровительной смены.</t>
  </si>
  <si>
    <t>3.3.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</si>
  <si>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</si>
  <si>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 xml:space="preserve">МБОУ ДОД ЦВР "Лад" 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</si>
  <si>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</si>
  <si>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</si>
  <si>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</si>
  <si>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МКУ "ГКМХ"</t>
  </si>
  <si>
    <t xml:space="preserve">Обеспечение условий для укрепления материально-технической базы загородных оздоровительных лагерей региона 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</si>
  <si>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</si>
  <si>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</si>
  <si>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Обеспечение безопасных условий организации отдыха и оздоровления детей</t>
  </si>
  <si>
    <t>Итого по разделу 3: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</si>
  <si>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</si>
  <si>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</si>
  <si>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</si>
  <si>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4.1.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</si>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</sst>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  <numFmt numFmtId="176" formatCode="#,##0.00_р_."/>
  </numFmts>
  <fonts count="6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34" borderId="0" xfId="0" applyNumberFormat="1" applyFont="1" applyFill="1" applyAlignment="1">
      <alignment/>
    </xf>
    <xf numFmtId="170" fontId="14" fillId="35" borderId="17" xfId="0" applyNumberFormat="1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169" fontId="15" fillId="35" borderId="14" xfId="0" applyNumberFormat="1" applyFont="1" applyFill="1" applyBorder="1" applyAlignment="1">
      <alignment horizontal="center" vertical="top" wrapText="1"/>
    </xf>
    <xf numFmtId="169" fontId="14" fillId="35" borderId="12" xfId="0" applyNumberFormat="1" applyFont="1" applyFill="1" applyBorder="1" applyAlignment="1">
      <alignment horizontal="center" vertical="top" wrapText="1"/>
    </xf>
    <xf numFmtId="169" fontId="14" fillId="35" borderId="18" xfId="0" applyNumberFormat="1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vertical="top" wrapText="1"/>
    </xf>
    <xf numFmtId="0" fontId="15" fillId="35" borderId="17" xfId="0" applyNumberFormat="1" applyFont="1" applyFill="1" applyBorder="1" applyAlignment="1">
      <alignment horizontal="center" vertical="top" wrapText="1"/>
    </xf>
    <xf numFmtId="0" fontId="14" fillId="35" borderId="16" xfId="0" applyNumberFormat="1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left" vertical="top" wrapText="1"/>
    </xf>
    <xf numFmtId="0" fontId="18" fillId="35" borderId="17" xfId="0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5" fillId="35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5" borderId="18" xfId="0" applyFont="1" applyFill="1" applyBorder="1" applyAlignment="1">
      <alignment horizontal="center" vertical="top" wrapText="1"/>
    </xf>
    <xf numFmtId="0" fontId="15" fillId="35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5" borderId="17" xfId="0" applyNumberFormat="1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5" borderId="17" xfId="0" applyNumberFormat="1" applyFont="1" applyFill="1" applyBorder="1" applyAlignment="1">
      <alignment horizontal="center" vertical="top" wrapText="1"/>
    </xf>
    <xf numFmtId="170" fontId="14" fillId="35" borderId="10" xfId="0" applyNumberFormat="1" applyFont="1" applyFill="1" applyBorder="1" applyAlignment="1">
      <alignment horizontal="center" vertical="top" wrapText="1"/>
    </xf>
    <xf numFmtId="1" fontId="15" fillId="33" borderId="12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5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4" xfId="0" applyNumberFormat="1" applyFont="1" applyFill="1" applyBorder="1" applyAlignment="1">
      <alignment horizontal="center"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5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5" borderId="13" xfId="0" applyNumberFormat="1" applyFont="1" applyFill="1" applyBorder="1" applyAlignment="1">
      <alignment horizontal="center" vertical="top" wrapText="1"/>
    </xf>
    <xf numFmtId="1" fontId="15" fillId="35" borderId="12" xfId="0" applyNumberFormat="1" applyFont="1" applyFill="1" applyBorder="1" applyAlignment="1">
      <alignment vertical="top" wrapText="1"/>
    </xf>
    <xf numFmtId="1" fontId="15" fillId="35" borderId="17" xfId="0" applyNumberFormat="1" applyFont="1" applyFill="1" applyBorder="1" applyAlignment="1">
      <alignment vertical="top" wrapText="1"/>
    </xf>
    <xf numFmtId="1" fontId="14" fillId="35" borderId="17" xfId="0" applyNumberFormat="1" applyFont="1" applyFill="1" applyBorder="1" applyAlignment="1">
      <alignment horizontal="center" vertical="top" wrapText="1"/>
    </xf>
    <xf numFmtId="1" fontId="14" fillId="35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5" borderId="10" xfId="0" applyNumberFormat="1" applyFont="1" applyFill="1" applyBorder="1" applyAlignment="1">
      <alignment horizontal="center" vertical="top" wrapText="1"/>
    </xf>
    <xf numFmtId="169" fontId="14" fillId="35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53">
      <alignment/>
      <protection/>
    </xf>
    <xf numFmtId="2" fontId="0" fillId="0" borderId="0" xfId="53" applyNumberFormat="1">
      <alignment/>
      <protection/>
    </xf>
    <xf numFmtId="0" fontId="0" fillId="0" borderId="0" xfId="53" applyAlignment="1">
      <alignment/>
      <protection/>
    </xf>
    <xf numFmtId="169" fontId="0" fillId="0" borderId="0" xfId="53" applyNumberFormat="1">
      <alignment/>
      <protection/>
    </xf>
    <xf numFmtId="171" fontId="1" fillId="0" borderId="0" xfId="53" applyNumberFormat="1" applyFont="1">
      <alignment/>
      <protection/>
    </xf>
    <xf numFmtId="171" fontId="1" fillId="0" borderId="0" xfId="53" applyNumberFormat="1" applyFont="1" applyBorder="1">
      <alignment/>
      <protection/>
    </xf>
    <xf numFmtId="2" fontId="1" fillId="0" borderId="0" xfId="53" applyNumberFormat="1" applyFont="1">
      <alignment/>
      <protection/>
    </xf>
    <xf numFmtId="169" fontId="17" fillId="0" borderId="0" xfId="53" applyNumberFormat="1" applyFont="1">
      <alignment/>
      <protection/>
    </xf>
    <xf numFmtId="2" fontId="17" fillId="0" borderId="0" xfId="53" applyNumberFormat="1" applyFont="1" applyAlignment="1">
      <alignment horizontal="center"/>
      <protection/>
    </xf>
    <xf numFmtId="0" fontId="1" fillId="0" borderId="0" xfId="53" applyFont="1">
      <alignment/>
      <protection/>
    </xf>
    <xf numFmtId="169" fontId="6" fillId="0" borderId="0" xfId="53" applyNumberFormat="1" applyFont="1">
      <alignment/>
      <protection/>
    </xf>
    <xf numFmtId="0" fontId="1" fillId="0" borderId="0" xfId="53" applyFont="1" applyAlignment="1">
      <alignment/>
      <protection/>
    </xf>
    <xf numFmtId="0" fontId="13" fillId="0" borderId="0" xfId="53" applyFont="1" applyAlignment="1">
      <alignment/>
      <protection/>
    </xf>
    <xf numFmtId="169" fontId="1" fillId="0" borderId="0" xfId="53" applyNumberFormat="1" applyFont="1">
      <alignment/>
      <protection/>
    </xf>
    <xf numFmtId="170" fontId="4" fillId="0" borderId="0" xfId="53" applyNumberFormat="1" applyFont="1">
      <alignment/>
      <protection/>
    </xf>
    <xf numFmtId="169" fontId="4" fillId="0" borderId="0" xfId="53" applyNumberFormat="1" applyFont="1">
      <alignment/>
      <protection/>
    </xf>
    <xf numFmtId="170" fontId="4" fillId="35" borderId="0" xfId="53" applyNumberFormat="1" applyFont="1" applyFill="1">
      <alignment/>
      <protection/>
    </xf>
    <xf numFmtId="0" fontId="4" fillId="0" borderId="0" xfId="53" applyFont="1">
      <alignment/>
      <protection/>
    </xf>
    <xf numFmtId="169" fontId="4" fillId="0" borderId="0" xfId="53" applyNumberFormat="1" applyFont="1" applyAlignment="1">
      <alignment horizontal="center"/>
      <protection/>
    </xf>
    <xf numFmtId="2" fontId="4" fillId="0" borderId="0" xfId="53" applyNumberFormat="1" applyFont="1">
      <alignment/>
      <protection/>
    </xf>
    <xf numFmtId="0" fontId="21" fillId="0" borderId="0" xfId="53" applyFont="1">
      <alignment/>
      <protection/>
    </xf>
    <xf numFmtId="2" fontId="21" fillId="0" borderId="0" xfId="53" applyNumberFormat="1" applyFont="1">
      <alignment/>
      <protection/>
    </xf>
    <xf numFmtId="0" fontId="22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23" fillId="33" borderId="24" xfId="53" applyFont="1" applyFill="1" applyBorder="1" applyAlignment="1">
      <alignment vertical="top" wrapText="1"/>
      <protection/>
    </xf>
    <xf numFmtId="0" fontId="0" fillId="0" borderId="25" xfId="53" applyBorder="1">
      <alignment/>
      <protection/>
    </xf>
    <xf numFmtId="169" fontId="24" fillId="35" borderId="25" xfId="53" applyNumberFormat="1" applyFont="1" applyFill="1" applyBorder="1" applyAlignment="1">
      <alignment horizontal="center" vertical="top" wrapText="1"/>
      <protection/>
    </xf>
    <xf numFmtId="169" fontId="0" fillId="35" borderId="25" xfId="53" applyNumberFormat="1" applyFill="1" applyBorder="1" applyAlignment="1">
      <alignment horizontal="center" vertical="center"/>
      <protection/>
    </xf>
    <xf numFmtId="49" fontId="24" fillId="0" borderId="25" xfId="53" applyNumberFormat="1" applyFont="1" applyBorder="1" applyAlignment="1">
      <alignment horizontal="center" vertical="top" wrapText="1"/>
      <protection/>
    </xf>
    <xf numFmtId="0" fontId="24" fillId="0" borderId="25" xfId="53" applyFont="1" applyBorder="1" applyAlignment="1">
      <alignment vertical="top" wrapText="1"/>
      <protection/>
    </xf>
    <xf numFmtId="0" fontId="23" fillId="33" borderId="26" xfId="53" applyFont="1" applyFill="1" applyBorder="1" applyAlignment="1">
      <alignment vertical="top" wrapText="1"/>
      <protection/>
    </xf>
    <xf numFmtId="169" fontId="24" fillId="0" borderId="25" xfId="53" applyNumberFormat="1" applyFont="1" applyBorder="1" applyAlignment="1">
      <alignment horizontal="center" vertical="top" wrapText="1"/>
      <protection/>
    </xf>
    <xf numFmtId="169" fontId="25" fillId="0" borderId="25" xfId="53" applyNumberFormat="1" applyFont="1" applyBorder="1" applyAlignment="1">
      <alignment horizontal="center" vertical="center"/>
      <protection/>
    </xf>
    <xf numFmtId="169" fontId="25" fillId="33" borderId="25" xfId="53" applyNumberFormat="1" applyFont="1" applyFill="1" applyBorder="1" applyAlignment="1">
      <alignment horizontal="center" vertical="center"/>
      <protection/>
    </xf>
    <xf numFmtId="0" fontId="26" fillId="33" borderId="25" xfId="53" applyFont="1" applyFill="1" applyBorder="1" applyAlignment="1">
      <alignment vertical="top" wrapText="1"/>
      <protection/>
    </xf>
    <xf numFmtId="168" fontId="26" fillId="33" borderId="25" xfId="53" applyNumberFormat="1" applyFont="1" applyFill="1" applyBorder="1" applyAlignment="1">
      <alignment vertical="top" wrapText="1"/>
      <protection/>
    </xf>
    <xf numFmtId="0" fontId="27" fillId="33" borderId="25" xfId="53" applyFont="1" applyFill="1" applyBorder="1" applyAlignment="1">
      <alignment horizontal="left" vertical="top" wrapText="1"/>
      <protection/>
    </xf>
    <xf numFmtId="0" fontId="20" fillId="33" borderId="26" xfId="53" applyFont="1" applyFill="1" applyBorder="1" applyAlignment="1">
      <alignment horizontal="left" vertical="top" wrapText="1"/>
      <protection/>
    </xf>
    <xf numFmtId="2" fontId="26" fillId="33" borderId="25" xfId="53" applyNumberFormat="1" applyFont="1" applyFill="1" applyBorder="1" applyAlignment="1">
      <alignment horizontal="center" vertical="top" wrapText="1"/>
      <protection/>
    </xf>
    <xf numFmtId="169" fontId="24" fillId="33" borderId="24" xfId="53" applyNumberFormat="1" applyFont="1" applyFill="1" applyBorder="1" applyAlignment="1">
      <alignment horizontal="center" vertical="top" wrapText="1"/>
      <protection/>
    </xf>
    <xf numFmtId="0" fontId="24" fillId="33" borderId="25" xfId="53" applyFont="1" applyFill="1" applyBorder="1" applyAlignment="1">
      <alignment horizontal="center" vertical="top" wrapText="1"/>
      <protection/>
    </xf>
    <xf numFmtId="169" fontId="26" fillId="33" borderId="25" xfId="53" applyNumberFormat="1" applyFont="1" applyFill="1" applyBorder="1" applyAlignment="1">
      <alignment horizontal="center" vertical="top" wrapText="1"/>
      <protection/>
    </xf>
    <xf numFmtId="169" fontId="24" fillId="33" borderId="26" xfId="53" applyNumberFormat="1" applyFont="1" applyFill="1" applyBorder="1" applyAlignment="1">
      <alignment horizontal="center" vertical="top" wrapText="1"/>
      <protection/>
    </xf>
    <xf numFmtId="169" fontId="24" fillId="33" borderId="27" xfId="53" applyNumberFormat="1" applyFont="1" applyFill="1" applyBorder="1" applyAlignment="1">
      <alignment horizontal="center" vertical="top" wrapText="1"/>
      <protection/>
    </xf>
    <xf numFmtId="171" fontId="26" fillId="33" borderId="25" xfId="53" applyNumberFormat="1" applyFont="1" applyFill="1" applyBorder="1" applyAlignment="1">
      <alignment horizontal="center" vertical="top" wrapText="1"/>
      <protection/>
    </xf>
    <xf numFmtId="0" fontId="20" fillId="33" borderId="25" xfId="53" applyFont="1" applyFill="1" applyBorder="1" applyAlignment="1">
      <alignment horizontal="left" vertical="top" wrapText="1"/>
      <protection/>
    </xf>
    <xf numFmtId="2" fontId="24" fillId="36" borderId="25" xfId="53" applyNumberFormat="1" applyFont="1" applyFill="1" applyBorder="1" applyAlignment="1">
      <alignment horizontal="center" vertical="top" wrapText="1"/>
      <protection/>
    </xf>
    <xf numFmtId="2" fontId="26" fillId="33" borderId="25" xfId="53" applyNumberFormat="1" applyFont="1" applyFill="1" applyBorder="1" applyAlignment="1">
      <alignment vertical="top" wrapText="1"/>
      <protection/>
    </xf>
    <xf numFmtId="2" fontId="24" fillId="33" borderId="25" xfId="53" applyNumberFormat="1" applyFont="1" applyFill="1" applyBorder="1" applyAlignment="1">
      <alignment horizontal="center" vertical="top" wrapText="1"/>
      <protection/>
    </xf>
    <xf numFmtId="2" fontId="26" fillId="36" borderId="25" xfId="53" applyNumberFormat="1" applyFont="1" applyFill="1" applyBorder="1" applyAlignment="1">
      <alignment horizontal="center" vertical="top" wrapText="1"/>
      <protection/>
    </xf>
    <xf numFmtId="169" fontId="26" fillId="36" borderId="25" xfId="53" applyNumberFormat="1" applyFont="1" applyFill="1" applyBorder="1" applyAlignment="1">
      <alignment horizontal="center" vertical="top" wrapText="1"/>
      <protection/>
    </xf>
    <xf numFmtId="0" fontId="26" fillId="33" borderId="25" xfId="53" applyFont="1" applyFill="1" applyBorder="1" applyAlignment="1">
      <alignment horizontal="center" vertical="top" wrapText="1"/>
      <protection/>
    </xf>
    <xf numFmtId="0" fontId="26" fillId="33" borderId="25" xfId="53" applyFont="1" applyFill="1" applyBorder="1" applyAlignment="1">
      <alignment horizontal="justify" vertical="top" wrapText="1"/>
      <protection/>
    </xf>
    <xf numFmtId="176" fontId="26" fillId="33" borderId="25" xfId="53" applyNumberFormat="1" applyFont="1" applyFill="1" applyBorder="1" applyAlignment="1">
      <alignment horizontal="center" vertical="top" wrapText="1"/>
      <protection/>
    </xf>
    <xf numFmtId="2" fontId="26" fillId="33" borderId="25" xfId="53" applyNumberFormat="1" applyFont="1" applyFill="1" applyBorder="1" applyAlignment="1">
      <alignment horizontal="justify" vertical="top" wrapText="1"/>
      <protection/>
    </xf>
    <xf numFmtId="0" fontId="23" fillId="0" borderId="25" xfId="53" applyFont="1" applyBorder="1" applyAlignment="1">
      <alignment horizontal="center" vertical="top" wrapText="1"/>
      <protection/>
    </xf>
    <xf numFmtId="49" fontId="23" fillId="0" borderId="25" xfId="53" applyNumberFormat="1" applyFont="1" applyBorder="1" applyAlignment="1">
      <alignment horizontal="center" vertical="top" wrapText="1"/>
      <protection/>
    </xf>
    <xf numFmtId="0" fontId="20" fillId="0" borderId="25" xfId="53" applyFont="1" applyBorder="1" applyAlignment="1">
      <alignment horizontal="center" vertical="top" wrapText="1"/>
      <protection/>
    </xf>
    <xf numFmtId="2" fontId="20" fillId="0" borderId="25" xfId="53" applyNumberFormat="1" applyFont="1" applyBorder="1" applyAlignment="1">
      <alignment horizontal="center" vertical="top" wrapText="1"/>
      <protection/>
    </xf>
    <xf numFmtId="0" fontId="26" fillId="0" borderId="0" xfId="53" applyFont="1" applyAlignment="1">
      <alignment horizontal="right"/>
      <protection/>
    </xf>
    <xf numFmtId="0" fontId="26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1" fontId="15" fillId="35" borderId="18" xfId="0" applyNumberFormat="1" applyFont="1" applyFill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69" fontId="14" fillId="35" borderId="18" xfId="0" applyNumberFormat="1" applyFont="1" applyFill="1" applyBorder="1" applyAlignment="1">
      <alignment horizontal="center" vertical="top" wrapText="1"/>
    </xf>
    <xf numFmtId="169" fontId="14" fillId="35" borderId="10" xfId="0" applyNumberFormat="1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169" fontId="15" fillId="35" borderId="18" xfId="0" applyNumberFormat="1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169" fontId="15" fillId="35" borderId="21" xfId="0" applyNumberFormat="1" applyFont="1" applyFill="1" applyBorder="1" applyAlignment="1">
      <alignment horizontal="center" vertical="top" wrapText="1"/>
    </xf>
    <xf numFmtId="169" fontId="15" fillId="35" borderId="10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15" fillId="35" borderId="21" xfId="0" applyNumberFormat="1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horizontal="center" vertical="top" wrapText="1"/>
    </xf>
    <xf numFmtId="0" fontId="15" fillId="35" borderId="28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0" fillId="35" borderId="21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6" fillId="35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35" borderId="2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0" fontId="14" fillId="35" borderId="18" xfId="0" applyNumberFormat="1" applyFont="1" applyFill="1" applyBorder="1" applyAlignment="1">
      <alignment horizontal="center" vertical="top" wrapText="1"/>
    </xf>
    <xf numFmtId="170" fontId="14" fillId="35" borderId="21" xfId="0" applyNumberFormat="1" applyFont="1" applyFill="1" applyBorder="1" applyAlignment="1">
      <alignment horizontal="center" vertical="top" wrapText="1"/>
    </xf>
    <xf numFmtId="170" fontId="14" fillId="35" borderId="10" xfId="0" applyNumberFormat="1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1" fillId="0" borderId="0" xfId="53" applyFont="1" applyAlignment="1">
      <alignment horizontal="center"/>
      <protection/>
    </xf>
    <xf numFmtId="0" fontId="20" fillId="33" borderId="27" xfId="53" applyFont="1" applyFill="1" applyBorder="1" applyAlignment="1">
      <alignment horizontal="left" vertical="top" wrapText="1"/>
      <protection/>
    </xf>
    <xf numFmtId="0" fontId="20" fillId="33" borderId="26" xfId="53" applyFont="1" applyFill="1" applyBorder="1" applyAlignment="1">
      <alignment horizontal="left" vertical="top" wrapText="1"/>
      <protection/>
    </xf>
    <xf numFmtId="0" fontId="20" fillId="33" borderId="24" xfId="53" applyFont="1" applyFill="1" applyBorder="1" applyAlignment="1">
      <alignment horizontal="left" vertical="top" wrapText="1"/>
      <protection/>
    </xf>
    <xf numFmtId="2" fontId="24" fillId="33" borderId="27" xfId="53" applyNumberFormat="1" applyFont="1" applyFill="1" applyBorder="1" applyAlignment="1">
      <alignment horizontal="center" vertical="top" wrapText="1"/>
      <protection/>
    </xf>
    <xf numFmtId="2" fontId="24" fillId="33" borderId="26" xfId="53" applyNumberFormat="1" applyFont="1" applyFill="1" applyBorder="1" applyAlignment="1">
      <alignment horizontal="center" vertical="top" wrapText="1"/>
      <protection/>
    </xf>
    <xf numFmtId="2" fontId="24" fillId="33" borderId="24" xfId="53" applyNumberFormat="1" applyFont="1" applyFill="1" applyBorder="1" applyAlignment="1">
      <alignment horizontal="center" vertical="top" wrapText="1"/>
      <protection/>
    </xf>
    <xf numFmtId="0" fontId="27" fillId="0" borderId="29" xfId="53" applyFont="1" applyBorder="1" applyAlignment="1">
      <alignment vertical="top" wrapText="1"/>
      <protection/>
    </xf>
    <xf numFmtId="0" fontId="27" fillId="0" borderId="30" xfId="53" applyFont="1" applyBorder="1" applyAlignment="1">
      <alignment vertical="top" wrapText="1"/>
      <protection/>
    </xf>
    <xf numFmtId="0" fontId="27" fillId="0" borderId="31" xfId="53" applyFont="1" applyBorder="1" applyAlignment="1">
      <alignment vertical="top" wrapText="1"/>
      <protection/>
    </xf>
    <xf numFmtId="0" fontId="27" fillId="0" borderId="29" xfId="53" applyFont="1" applyBorder="1" applyAlignment="1">
      <alignment horizontal="left" vertical="top" wrapText="1"/>
      <protection/>
    </xf>
    <xf numFmtId="0" fontId="27" fillId="0" borderId="30" xfId="53" applyFont="1" applyBorder="1" applyAlignment="1">
      <alignment horizontal="left" vertical="top" wrapText="1"/>
      <protection/>
    </xf>
    <xf numFmtId="0" fontId="27" fillId="0" borderId="31" xfId="53" applyFont="1" applyBorder="1" applyAlignment="1">
      <alignment horizontal="left" vertical="top" wrapText="1"/>
      <protection/>
    </xf>
    <xf numFmtId="0" fontId="24" fillId="33" borderId="27" xfId="53" applyFont="1" applyFill="1" applyBorder="1" applyAlignment="1">
      <alignment horizontal="center" vertical="top" wrapText="1"/>
      <protection/>
    </xf>
    <xf numFmtId="0" fontId="24" fillId="33" borderId="26" xfId="53" applyFont="1" applyFill="1" applyBorder="1" applyAlignment="1">
      <alignment horizontal="center" vertical="top" wrapText="1"/>
      <protection/>
    </xf>
    <xf numFmtId="0" fontId="24" fillId="33" borderId="24" xfId="53" applyFont="1" applyFill="1" applyBorder="1" applyAlignment="1">
      <alignment horizontal="center" vertical="top" wrapText="1"/>
      <protection/>
    </xf>
    <xf numFmtId="169" fontId="24" fillId="33" borderId="27" xfId="53" applyNumberFormat="1" applyFont="1" applyFill="1" applyBorder="1" applyAlignment="1">
      <alignment horizontal="center" vertical="top" wrapText="1"/>
      <protection/>
    </xf>
    <xf numFmtId="169" fontId="24" fillId="33" borderId="26" xfId="53" applyNumberFormat="1" applyFont="1" applyFill="1" applyBorder="1" applyAlignment="1">
      <alignment horizontal="center" vertical="top" wrapText="1"/>
      <protection/>
    </xf>
    <xf numFmtId="169" fontId="24" fillId="33" borderId="24" xfId="53" applyNumberFormat="1" applyFont="1" applyFill="1" applyBorder="1" applyAlignment="1">
      <alignment horizontal="center" vertical="top" wrapText="1"/>
      <protection/>
    </xf>
    <xf numFmtId="170" fontId="24" fillId="33" borderId="27" xfId="53" applyNumberFormat="1" applyFont="1" applyFill="1" applyBorder="1" applyAlignment="1">
      <alignment horizontal="center" vertical="top" wrapText="1"/>
      <protection/>
    </xf>
    <xf numFmtId="170" fontId="24" fillId="33" borderId="26" xfId="53" applyNumberFormat="1" applyFont="1" applyFill="1" applyBorder="1" applyAlignment="1">
      <alignment horizontal="center" vertical="top" wrapText="1"/>
      <protection/>
    </xf>
    <xf numFmtId="170" fontId="24" fillId="33" borderId="24" xfId="53" applyNumberFormat="1" applyFont="1" applyFill="1" applyBorder="1" applyAlignment="1">
      <alignment horizontal="center" vertical="top" wrapText="1"/>
      <protection/>
    </xf>
    <xf numFmtId="0" fontId="27" fillId="33" borderId="27" xfId="53" applyFont="1" applyFill="1" applyBorder="1" applyAlignment="1">
      <alignment horizontal="center" vertical="top" wrapText="1"/>
      <protection/>
    </xf>
    <xf numFmtId="0" fontId="27" fillId="33" borderId="26" xfId="53" applyFont="1" applyFill="1" applyBorder="1" applyAlignment="1">
      <alignment horizontal="center" vertical="top" wrapText="1"/>
      <protection/>
    </xf>
    <xf numFmtId="0" fontId="27" fillId="33" borderId="24" xfId="53" applyFont="1" applyFill="1" applyBorder="1" applyAlignment="1">
      <alignment horizontal="center" vertical="top" wrapText="1"/>
      <protection/>
    </xf>
    <xf numFmtId="0" fontId="29" fillId="0" borderId="0" xfId="53" applyFont="1" applyBorder="1" applyAlignment="1">
      <alignment horizontal="center" wrapText="1"/>
      <protection/>
    </xf>
    <xf numFmtId="0" fontId="20" fillId="0" borderId="25" xfId="53" applyFont="1" applyBorder="1" applyAlignment="1">
      <alignment horizontal="center" vertical="top" wrapText="1"/>
      <protection/>
    </xf>
    <xf numFmtId="0" fontId="20" fillId="0" borderId="29" xfId="53" applyFont="1" applyBorder="1" applyAlignment="1">
      <alignment horizontal="center" vertical="top" wrapText="1"/>
      <protection/>
    </xf>
    <xf numFmtId="0" fontId="20" fillId="0" borderId="30" xfId="53" applyFont="1" applyBorder="1" applyAlignment="1">
      <alignment horizontal="center" vertical="top" wrapText="1"/>
      <protection/>
    </xf>
    <xf numFmtId="0" fontId="20" fillId="0" borderId="31" xfId="53" applyFont="1" applyBorder="1" applyAlignment="1">
      <alignment horizontal="center" vertical="top" wrapText="1"/>
      <protection/>
    </xf>
    <xf numFmtId="0" fontId="20" fillId="0" borderId="27" xfId="53" applyFont="1" applyBorder="1" applyAlignment="1">
      <alignment horizontal="center" vertical="top" wrapText="1"/>
      <protection/>
    </xf>
    <xf numFmtId="0" fontId="20" fillId="0" borderId="24" xfId="53" applyFont="1" applyBorder="1" applyAlignment="1">
      <alignment horizontal="center" vertical="top" wrapText="1"/>
      <protection/>
    </xf>
    <xf numFmtId="0" fontId="18" fillId="33" borderId="29" xfId="53" applyFont="1" applyFill="1" applyBorder="1" applyAlignment="1">
      <alignment horizontal="center" vertical="top" wrapText="1"/>
      <protection/>
    </xf>
    <xf numFmtId="0" fontId="18" fillId="33" borderId="30" xfId="53" applyFont="1" applyFill="1" applyBorder="1" applyAlignment="1">
      <alignment horizontal="center" vertical="top" wrapText="1"/>
      <protection/>
    </xf>
    <xf numFmtId="0" fontId="18" fillId="33" borderId="31" xfId="53" applyFont="1" applyFill="1" applyBorder="1" applyAlignment="1">
      <alignment horizontal="center" vertical="top" wrapText="1"/>
      <protection/>
    </xf>
    <xf numFmtId="0" fontId="18" fillId="0" borderId="29" xfId="53" applyFont="1" applyBorder="1" applyAlignment="1">
      <alignment horizontal="center" vertical="top" wrapText="1"/>
      <protection/>
    </xf>
    <xf numFmtId="0" fontId="18" fillId="0" borderId="30" xfId="53" applyFont="1" applyBorder="1" applyAlignment="1">
      <alignment horizontal="center" vertical="top" wrapText="1"/>
      <protection/>
    </xf>
    <xf numFmtId="0" fontId="18" fillId="0" borderId="31" xfId="53" applyFont="1" applyBorder="1" applyAlignment="1">
      <alignment horizontal="center" vertical="top" wrapText="1"/>
      <protection/>
    </xf>
    <xf numFmtId="0" fontId="27" fillId="0" borderId="25" xfId="53" applyFont="1" applyBorder="1" applyAlignment="1">
      <alignment horizontal="justify" vertical="top" wrapText="1"/>
      <protection/>
    </xf>
    <xf numFmtId="0" fontId="20" fillId="33" borderId="0" xfId="53" applyFont="1" applyFill="1" applyBorder="1" applyAlignment="1">
      <alignment horizontal="center" vertical="top" wrapText="1"/>
      <protection/>
    </xf>
    <xf numFmtId="0" fontId="27" fillId="33" borderId="29" xfId="53" applyFont="1" applyFill="1" applyBorder="1" applyAlignment="1">
      <alignment horizontal="justify" vertical="top" wrapText="1"/>
      <protection/>
    </xf>
    <xf numFmtId="0" fontId="27" fillId="33" borderId="30" xfId="53" applyFont="1" applyFill="1" applyBorder="1" applyAlignment="1">
      <alignment horizontal="justify" vertical="top" wrapText="1"/>
      <protection/>
    </xf>
    <xf numFmtId="0" fontId="27" fillId="33" borderId="31" xfId="53" applyFont="1" applyFill="1" applyBorder="1" applyAlignment="1">
      <alignment horizontal="justify" vertical="top" wrapText="1"/>
      <protection/>
    </xf>
    <xf numFmtId="0" fontId="27" fillId="33" borderId="29" xfId="53" applyFont="1" applyFill="1" applyBorder="1" applyAlignment="1">
      <alignment horizontal="left" vertical="top" wrapText="1"/>
      <protection/>
    </xf>
    <xf numFmtId="0" fontId="27" fillId="33" borderId="30" xfId="53" applyFont="1" applyFill="1" applyBorder="1" applyAlignment="1">
      <alignment horizontal="left" vertical="top" wrapText="1"/>
      <protection/>
    </xf>
    <xf numFmtId="0" fontId="27" fillId="33" borderId="31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172" fontId="6" fillId="33" borderId="15" xfId="0" applyNumberFormat="1" applyFont="1" applyFill="1" applyBorder="1" applyAlignment="1">
      <alignment horizontal="center" vertical="top" wrapText="1"/>
    </xf>
    <xf numFmtId="169" fontId="5" fillId="33" borderId="15" xfId="0" applyNumberFormat="1" applyFont="1" applyFill="1" applyBorder="1" applyAlignment="1">
      <alignment horizontal="center" vertical="top" wrapText="1"/>
    </xf>
    <xf numFmtId="172" fontId="5" fillId="33" borderId="18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2" fontId="6" fillId="0" borderId="18" xfId="0" applyNumberFormat="1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172" fontId="6" fillId="33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172" fontId="5" fillId="0" borderId="1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172" fontId="6" fillId="33" borderId="17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70" fontId="5" fillId="33" borderId="18" xfId="0" applyNumberFormat="1" applyFont="1" applyFill="1" applyBorder="1" applyAlignment="1">
      <alignment horizontal="center" vertical="top" wrapText="1"/>
    </xf>
    <xf numFmtId="172" fontId="5" fillId="33" borderId="19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72" fontId="6" fillId="0" borderId="17" xfId="0" applyNumberFormat="1" applyFont="1" applyBorder="1" applyAlignment="1">
      <alignment horizontal="center" vertical="top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6" fillId="0" borderId="19" xfId="0" applyNumberFormat="1" applyFont="1" applyBorder="1" applyAlignment="1">
      <alignment horizontal="center" vertical="top" wrapText="1"/>
    </xf>
    <xf numFmtId="172" fontId="5" fillId="33" borderId="16" xfId="0" applyNumberFormat="1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172" fontId="5" fillId="33" borderId="21" xfId="0" applyNumberFormat="1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20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69" fontId="6" fillId="0" borderId="17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center" vertical="top" wrapText="1"/>
    </xf>
    <xf numFmtId="172" fontId="6" fillId="0" borderId="21" xfId="0" applyNumberFormat="1" applyFont="1" applyBorder="1" applyAlignment="1">
      <alignment horizontal="center" vertical="top" wrapText="1"/>
    </xf>
    <xf numFmtId="172" fontId="5" fillId="0" borderId="28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5" fillId="0" borderId="21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72" fontId="6" fillId="0" borderId="23" xfId="0" applyNumberFormat="1" applyFont="1" applyBorder="1" applyAlignment="1">
      <alignment horizontal="center" vertical="top" wrapText="1"/>
    </xf>
    <xf numFmtId="172" fontId="6" fillId="0" borderId="28" xfId="0" applyNumberFormat="1" applyFont="1" applyBorder="1" applyAlignment="1">
      <alignment horizontal="center" vertical="top" wrapText="1"/>
    </xf>
    <xf numFmtId="169" fontId="6" fillId="0" borderId="18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69" fontId="6" fillId="33" borderId="17" xfId="0" applyNumberFormat="1" applyFont="1" applyFill="1" applyBorder="1" applyAlignment="1">
      <alignment horizontal="center" vertical="top" wrapText="1"/>
    </xf>
    <xf numFmtId="169" fontId="6" fillId="0" borderId="21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28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0" fillId="0" borderId="18" xfId="0" applyBorder="1" applyAlignment="1">
      <alignment vertical="justify" wrapText="1"/>
    </xf>
    <xf numFmtId="0" fontId="20" fillId="0" borderId="2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vertical="justify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169" fontId="17" fillId="0" borderId="15" xfId="0" applyNumberFormat="1" applyFont="1" applyBorder="1" applyAlignment="1">
      <alignment horizontal="center" vertical="top" wrapText="1"/>
    </xf>
    <xf numFmtId="169" fontId="17" fillId="0" borderId="19" xfId="0" applyNumberFormat="1" applyFont="1" applyBorder="1" applyAlignment="1">
      <alignment horizontal="center" vertical="top" wrapText="1"/>
    </xf>
    <xf numFmtId="169" fontId="17" fillId="0" borderId="18" xfId="0" applyNumberFormat="1" applyFont="1" applyBorder="1" applyAlignment="1">
      <alignment horizontal="center" vertical="top" wrapText="1"/>
    </xf>
    <xf numFmtId="169" fontId="20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9" fontId="20" fillId="0" borderId="21" xfId="0" applyNumberFormat="1" applyFont="1" applyBorder="1" applyAlignment="1">
      <alignment horizontal="left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169" fontId="17" fillId="0" borderId="28" xfId="0" applyNumberFormat="1" applyFont="1" applyBorder="1" applyAlignment="1">
      <alignment horizontal="center" vertical="top" wrapText="1"/>
    </xf>
    <xf numFmtId="169" fontId="17" fillId="0" borderId="22" xfId="0" applyNumberFormat="1" applyFont="1" applyBorder="1" applyAlignment="1">
      <alignment horizontal="center" vertical="top" wrapText="1"/>
    </xf>
    <xf numFmtId="169" fontId="17" fillId="0" borderId="21" xfId="0" applyNumberFormat="1" applyFont="1" applyBorder="1" applyAlignment="1">
      <alignment horizontal="center" vertical="top" wrapText="1"/>
    </xf>
    <xf numFmtId="169" fontId="20" fillId="0" borderId="2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9" fontId="17" fillId="0" borderId="21" xfId="0" applyNumberFormat="1" applyFont="1" applyBorder="1" applyAlignment="1">
      <alignment horizontal="center" vertical="top" wrapText="1"/>
    </xf>
    <xf numFmtId="169" fontId="20" fillId="0" borderId="28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0" fontId="20" fillId="0" borderId="28" xfId="0" applyFont="1" applyBorder="1" applyAlignment="1">
      <alignment horizontal="center" vertical="top" wrapText="1"/>
    </xf>
    <xf numFmtId="169" fontId="20" fillId="0" borderId="22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9" xfId="0" applyFont="1" applyBorder="1" applyAlignment="1">
      <alignment vertical="top" wrapText="1"/>
    </xf>
    <xf numFmtId="169" fontId="17" fillId="0" borderId="1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20" fillId="0" borderId="2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9" fontId="20" fillId="0" borderId="10" xfId="0" applyNumberFormat="1" applyFont="1" applyBorder="1" applyAlignment="1">
      <alignment horizontal="center" vertical="top" wrapText="1"/>
    </xf>
    <xf numFmtId="49" fontId="20" fillId="0" borderId="18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9" fontId="20" fillId="0" borderId="21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2" fontId="20" fillId="33" borderId="15" xfId="0" applyNumberFormat="1" applyFont="1" applyFill="1" applyBorder="1" applyAlignment="1">
      <alignment horizontal="center" vertical="top" wrapText="1"/>
    </xf>
    <xf numFmtId="169" fontId="17" fillId="33" borderId="15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center" vertical="top" wrapText="1"/>
    </xf>
    <xf numFmtId="169" fontId="20" fillId="0" borderId="15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7" fillId="0" borderId="2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169" fontId="27" fillId="0" borderId="28" xfId="0" applyNumberFormat="1" applyFont="1" applyBorder="1" applyAlignment="1">
      <alignment horizontal="center" vertical="top" wrapText="1"/>
    </xf>
    <xf numFmtId="169" fontId="27" fillId="0" borderId="22" xfId="0" applyNumberFormat="1" applyFont="1" applyBorder="1" applyAlignment="1">
      <alignment horizontal="center" vertical="top" wrapText="1"/>
    </xf>
    <xf numFmtId="169" fontId="27" fillId="0" borderId="21" xfId="0" applyNumberFormat="1" applyFont="1" applyBorder="1" applyAlignment="1">
      <alignment horizontal="center" vertical="top" wrapText="1"/>
    </xf>
    <xf numFmtId="0" fontId="27" fillId="0" borderId="28" xfId="0" applyFont="1" applyBorder="1" applyAlignment="1">
      <alignment vertical="top" wrapText="1"/>
    </xf>
    <xf numFmtId="2" fontId="20" fillId="0" borderId="22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2" fontId="27" fillId="0" borderId="23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3" xfId="0" applyFont="1" applyBorder="1" applyAlignment="1">
      <alignment vertical="top" wrapText="1"/>
    </xf>
    <xf numFmtId="2" fontId="20" fillId="0" borderId="23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2" fontId="27" fillId="0" borderId="17" xfId="0" applyNumberFormat="1" applyFont="1" applyBorder="1" applyAlignment="1">
      <alignment horizontal="center" vertical="top" wrapText="1"/>
    </xf>
    <xf numFmtId="169" fontId="27" fillId="0" borderId="13" xfId="0" applyNumberFormat="1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2" fontId="20" fillId="0" borderId="20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69" fontId="27" fillId="0" borderId="14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9" fontId="27" fillId="0" borderId="2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169" fontId="1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169" fontId="20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69" fontId="1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69" fontId="2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169" fontId="17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9" fontId="20" fillId="0" borderId="17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169" fontId="17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9" fontId="17" fillId="0" borderId="23" xfId="0" applyNumberFormat="1" applyFont="1" applyBorder="1" applyAlignment="1">
      <alignment horizontal="center" vertical="center" wrapText="1"/>
    </xf>
    <xf numFmtId="169" fontId="20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9" fontId="1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9" fontId="20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20" xfId="0" applyNumberFormat="1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9" xfId="0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169" fontId="27" fillId="0" borderId="15" xfId="0" applyNumberFormat="1" applyFont="1" applyBorder="1" applyAlignment="1">
      <alignment horizontal="center" vertical="top" wrapText="1"/>
    </xf>
    <xf numFmtId="169" fontId="27" fillId="0" borderId="19" xfId="0" applyNumberFormat="1" applyFont="1" applyBorder="1" applyAlignment="1">
      <alignment horizontal="center" vertical="top" wrapText="1"/>
    </xf>
    <xf numFmtId="169" fontId="27" fillId="0" borderId="18" xfId="0" applyNumberFormat="1" applyFont="1" applyBorder="1" applyAlignment="1">
      <alignment horizontal="center" vertical="top" wrapText="1"/>
    </xf>
    <xf numFmtId="169" fontId="20" fillId="0" borderId="18" xfId="0" applyNumberFormat="1" applyFont="1" applyBorder="1" applyAlignment="1">
      <alignment horizontal="center" vertical="top" wrapText="1"/>
    </xf>
    <xf numFmtId="169" fontId="20" fillId="0" borderId="19" xfId="0" applyNumberFormat="1" applyFont="1" applyBorder="1" applyAlignment="1">
      <alignment horizontal="center" vertical="top" wrapText="1"/>
    </xf>
    <xf numFmtId="2" fontId="20" fillId="0" borderId="18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169" fontId="27" fillId="0" borderId="21" xfId="0" applyNumberFormat="1" applyFont="1" applyBorder="1" applyAlignment="1">
      <alignment horizontal="center" vertical="top" wrapText="1"/>
    </xf>
    <xf numFmtId="169" fontId="20" fillId="0" borderId="21" xfId="0" applyNumberFormat="1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2" fontId="20" fillId="0" borderId="21" xfId="0" applyNumberFormat="1" applyFont="1" applyBorder="1" applyAlignment="1">
      <alignment horizontal="center" vertical="top" wrapText="1"/>
    </xf>
    <xf numFmtId="169" fontId="27" fillId="0" borderId="23" xfId="0" applyNumberFormat="1" applyFont="1" applyBorder="1" applyAlignment="1">
      <alignment horizontal="center" vertical="top" wrapText="1"/>
    </xf>
    <xf numFmtId="169" fontId="27" fillId="0" borderId="14" xfId="0" applyNumberFormat="1" applyFont="1" applyBorder="1" applyAlignment="1">
      <alignment horizontal="center" vertical="top" wrapText="1"/>
    </xf>
    <xf numFmtId="169" fontId="27" fillId="0" borderId="10" xfId="0" applyNumberFormat="1" applyFont="1" applyBorder="1" applyAlignment="1">
      <alignment horizontal="center" vertical="top" wrapText="1"/>
    </xf>
    <xf numFmtId="169" fontId="20" fillId="0" borderId="22" xfId="0" applyNumberFormat="1" applyFont="1" applyBorder="1" applyAlignment="1">
      <alignment horizontal="center" vertical="top" wrapText="1"/>
    </xf>
    <xf numFmtId="169" fontId="27" fillId="0" borderId="11" xfId="0" applyNumberFormat="1" applyFont="1" applyBorder="1" applyAlignment="1">
      <alignment horizontal="center" vertical="top" wrapText="1"/>
    </xf>
    <xf numFmtId="169" fontId="27" fillId="0" borderId="13" xfId="0" applyNumberFormat="1" applyFont="1" applyBorder="1" applyAlignment="1">
      <alignment horizontal="center" vertical="top" wrapText="1"/>
    </xf>
    <xf numFmtId="169" fontId="20" fillId="0" borderId="17" xfId="0" applyNumberFormat="1" applyFont="1" applyBorder="1" applyAlignment="1">
      <alignment horizontal="center" vertical="top" wrapText="1"/>
    </xf>
    <xf numFmtId="169" fontId="20" fillId="0" borderId="13" xfId="0" applyNumberFormat="1" applyFont="1" applyBorder="1" applyAlignment="1">
      <alignment horizontal="center" vertical="top" wrapText="1"/>
    </xf>
    <xf numFmtId="169" fontId="20" fillId="0" borderId="11" xfId="0" applyNumberFormat="1" applyFont="1" applyBorder="1" applyAlignment="1">
      <alignment horizontal="center" vertical="top" wrapText="1"/>
    </xf>
    <xf numFmtId="169" fontId="20" fillId="0" borderId="13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169" fontId="20" fillId="0" borderId="14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2" fontId="27" fillId="0" borderId="23" xfId="0" applyNumberFormat="1" applyFont="1" applyBorder="1" applyAlignment="1">
      <alignment horizontal="center" vertical="top" wrapText="1"/>
    </xf>
    <xf numFmtId="2" fontId="27" fillId="0" borderId="14" xfId="0" applyNumberFormat="1" applyFont="1" applyBorder="1" applyAlignment="1">
      <alignment horizontal="center" vertical="top" wrapText="1"/>
    </xf>
    <xf numFmtId="169" fontId="20" fillId="0" borderId="23" xfId="0" applyNumberFormat="1" applyFont="1" applyBorder="1" applyAlignment="1">
      <alignment horizontal="center" vertical="top" wrapText="1"/>
    </xf>
    <xf numFmtId="169" fontId="20" fillId="0" borderId="1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169" fontId="17" fillId="33" borderId="11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2" fontId="20" fillId="33" borderId="11" xfId="0" applyNumberFormat="1" applyFont="1" applyFill="1" applyBorder="1" applyAlignment="1">
      <alignment horizontal="center" vertical="top" wrapText="1"/>
    </xf>
    <xf numFmtId="169" fontId="1" fillId="0" borderId="13" xfId="0" applyNumberFormat="1" applyFont="1" applyBorder="1" applyAlignment="1">
      <alignment vertical="top" wrapText="1"/>
    </xf>
    <xf numFmtId="169" fontId="20" fillId="0" borderId="13" xfId="0" applyNumberFormat="1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169" fontId="17" fillId="0" borderId="1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vertical="top" wrapText="1"/>
    </xf>
    <xf numFmtId="169" fontId="20" fillId="33" borderId="28" xfId="0" applyNumberFormat="1" applyFont="1" applyFill="1" applyBorder="1" applyAlignment="1">
      <alignment horizontal="center" vertical="top" wrapText="1"/>
    </xf>
    <xf numFmtId="169" fontId="20" fillId="0" borderId="22" xfId="0" applyNumberFormat="1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169" fontId="17" fillId="0" borderId="15" xfId="0" applyNumberFormat="1" applyFont="1" applyBorder="1" applyAlignment="1">
      <alignment horizontal="center" vertical="center" wrapText="1"/>
    </xf>
    <xf numFmtId="169" fontId="17" fillId="0" borderId="13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169" fontId="17" fillId="0" borderId="22" xfId="0" applyNumberFormat="1" applyFont="1" applyBorder="1" applyAlignment="1">
      <alignment vertical="top" wrapText="1"/>
    </xf>
    <xf numFmtId="169" fontId="17" fillId="0" borderId="21" xfId="0" applyNumberFormat="1" applyFont="1" applyBorder="1" applyAlignment="1">
      <alignment vertical="top" wrapText="1"/>
    </xf>
    <xf numFmtId="169" fontId="20" fillId="33" borderId="17" xfId="0" applyNumberFormat="1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center" wrapText="1"/>
    </xf>
    <xf numFmtId="169" fontId="20" fillId="0" borderId="14" xfId="0" applyNumberFormat="1" applyFont="1" applyBorder="1" applyAlignment="1">
      <alignment horizontal="center" vertical="top" wrapText="1"/>
    </xf>
    <xf numFmtId="169" fontId="27" fillId="0" borderId="19" xfId="0" applyNumberFormat="1" applyFont="1" applyBorder="1" applyAlignment="1">
      <alignment horizontal="center" vertical="top" wrapText="1"/>
    </xf>
    <xf numFmtId="169" fontId="20" fillId="0" borderId="18" xfId="0" applyNumberFormat="1" applyFont="1" applyBorder="1" applyAlignment="1">
      <alignment horizontal="center" vertical="top" wrapText="1"/>
    </xf>
    <xf numFmtId="169" fontId="20" fillId="0" borderId="19" xfId="0" applyNumberFormat="1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169" fontId="27" fillId="0" borderId="13" xfId="0" applyNumberFormat="1" applyFont="1" applyBorder="1" applyAlignment="1">
      <alignment vertical="top" wrapText="1"/>
    </xf>
    <xf numFmtId="169" fontId="20" fillId="33" borderId="11" xfId="0" applyNumberFormat="1" applyFont="1" applyFill="1" applyBorder="1" applyAlignment="1">
      <alignment horizontal="center" vertical="top" wrapText="1"/>
    </xf>
    <xf numFmtId="169" fontId="20" fillId="33" borderId="13" xfId="0" applyNumberFormat="1" applyFont="1" applyFill="1" applyBorder="1" applyAlignment="1">
      <alignment horizontal="center" vertical="top" wrapText="1"/>
    </xf>
    <xf numFmtId="169" fontId="20" fillId="0" borderId="23" xfId="0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center" vertical="top" wrapText="1"/>
    </xf>
    <xf numFmtId="169" fontId="27" fillId="0" borderId="18" xfId="0" applyNumberFormat="1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169" fontId="27" fillId="33" borderId="28" xfId="0" applyNumberFormat="1" applyFont="1" applyFill="1" applyBorder="1" applyAlignment="1">
      <alignment horizontal="center" vertical="top" wrapText="1"/>
    </xf>
    <xf numFmtId="169" fontId="27" fillId="33" borderId="22" xfId="0" applyNumberFormat="1" applyFont="1" applyFill="1" applyBorder="1" applyAlignment="1">
      <alignment horizontal="center" vertical="top" wrapText="1"/>
    </xf>
    <xf numFmtId="171" fontId="27" fillId="33" borderId="21" xfId="0" applyNumberFormat="1" applyFont="1" applyFill="1" applyBorder="1" applyAlignment="1">
      <alignment horizontal="center" vertical="top" wrapText="1"/>
    </xf>
    <xf numFmtId="169" fontId="27" fillId="33" borderId="21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169" fontId="27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zoomScale="75" zoomScaleNormal="75" zoomScalePageLayoutView="0" workbookViewId="0" topLeftCell="A1">
      <selection activeCell="A34" sqref="A34:A36"/>
    </sheetView>
  </sheetViews>
  <sheetFormatPr defaultColWidth="9.00390625" defaultRowHeight="12.75"/>
  <cols>
    <col min="1" max="1" width="42.62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0"/>
      <c r="J1" s="31" t="s">
        <v>92</v>
      </c>
    </row>
    <row r="2" spans="1:10" ht="33">
      <c r="A2" s="276" t="s">
        <v>33</v>
      </c>
      <c r="B2" s="276"/>
      <c r="C2" s="276"/>
      <c r="D2" s="276"/>
      <c r="E2" s="276"/>
      <c r="F2" s="276"/>
      <c r="G2" s="276"/>
      <c r="H2" s="276"/>
      <c r="I2" s="276"/>
      <c r="J2" s="1"/>
    </row>
    <row r="3" ht="13.5" thickBot="1">
      <c r="H3" t="s">
        <v>24</v>
      </c>
    </row>
    <row r="4" spans="1:10" ht="28.5" customHeight="1" thickBot="1">
      <c r="A4" s="277" t="s">
        <v>12</v>
      </c>
      <c r="B4" s="277"/>
      <c r="C4" s="277" t="s">
        <v>13</v>
      </c>
      <c r="D4" s="280" t="s">
        <v>0</v>
      </c>
      <c r="E4" s="283" t="s">
        <v>20</v>
      </c>
      <c r="F4" s="284"/>
      <c r="G4" s="284"/>
      <c r="H4" s="284"/>
      <c r="I4" s="285" t="s">
        <v>1</v>
      </c>
      <c r="J4" s="285" t="s">
        <v>2</v>
      </c>
    </row>
    <row r="5" spans="1:10" ht="28.5" customHeight="1" thickBot="1">
      <c r="A5" s="278"/>
      <c r="B5" s="278"/>
      <c r="C5" s="278"/>
      <c r="D5" s="281"/>
      <c r="E5" s="285" t="s">
        <v>17</v>
      </c>
      <c r="F5" s="283" t="s">
        <v>21</v>
      </c>
      <c r="G5" s="293"/>
      <c r="H5" s="285" t="s">
        <v>22</v>
      </c>
      <c r="I5" s="286"/>
      <c r="J5" s="286"/>
    </row>
    <row r="6" spans="1:10" ht="172.5" customHeight="1" thickBot="1">
      <c r="A6" s="279"/>
      <c r="B6" s="279"/>
      <c r="C6" s="279"/>
      <c r="D6" s="282"/>
      <c r="E6" s="287"/>
      <c r="F6" s="58" t="s">
        <v>10</v>
      </c>
      <c r="G6" s="11" t="s">
        <v>18</v>
      </c>
      <c r="H6" s="287"/>
      <c r="I6" s="287"/>
      <c r="J6" s="287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94" t="s">
        <v>50</v>
      </c>
      <c r="B8" s="295"/>
      <c r="C8" s="295"/>
      <c r="D8" s="295"/>
      <c r="E8" s="295"/>
      <c r="F8" s="295"/>
      <c r="G8" s="295"/>
      <c r="H8" s="295"/>
      <c r="I8" s="295"/>
      <c r="J8" s="296"/>
    </row>
    <row r="9" spans="1:10" ht="13.5" thickBo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9.5" thickBot="1">
      <c r="A10" s="274" t="s">
        <v>30</v>
      </c>
      <c r="B10" s="275"/>
      <c r="C10" s="275"/>
      <c r="D10" s="275"/>
      <c r="E10" s="275"/>
      <c r="F10" s="275"/>
      <c r="G10" s="275"/>
      <c r="H10" s="275"/>
      <c r="I10" s="275"/>
      <c r="J10" s="300"/>
    </row>
    <row r="11" spans="1:10" ht="16.5" customHeight="1">
      <c r="A11" s="268" t="s">
        <v>31</v>
      </c>
      <c r="B11" s="269"/>
      <c r="C11" s="269"/>
      <c r="D11" s="269"/>
      <c r="E11" s="269"/>
      <c r="F11" s="269"/>
      <c r="G11" s="269"/>
      <c r="H11" s="269"/>
      <c r="I11" s="269"/>
      <c r="J11" s="270"/>
    </row>
    <row r="12" spans="1:10" ht="19.5" thickBot="1">
      <c r="A12" s="271" t="s">
        <v>32</v>
      </c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9.5" thickBot="1">
      <c r="A13" s="274" t="s">
        <v>3</v>
      </c>
      <c r="B13" s="275"/>
      <c r="C13" s="275"/>
      <c r="D13" s="269"/>
      <c r="E13" s="269"/>
      <c r="F13" s="269"/>
      <c r="G13" s="269"/>
      <c r="H13" s="269"/>
      <c r="I13" s="269"/>
      <c r="J13" s="270"/>
    </row>
    <row r="14" spans="1:10" ht="21.75" customHeight="1">
      <c r="A14" s="260" t="s">
        <v>88</v>
      </c>
      <c r="B14" s="247"/>
      <c r="C14" s="244" t="s">
        <v>57</v>
      </c>
      <c r="D14" s="249">
        <f>F14+F15+F16+F20+G14+G15+G16+G20+F17+F18+F19+G17+G18+G19</f>
        <v>240</v>
      </c>
      <c r="E14" s="289"/>
      <c r="F14" s="359"/>
      <c r="G14" s="312">
        <f>170+70</f>
        <v>240</v>
      </c>
      <c r="H14" s="247"/>
      <c r="I14" s="247" t="s">
        <v>4</v>
      </c>
      <c r="J14" s="260" t="s">
        <v>68</v>
      </c>
    </row>
    <row r="15" spans="1:10" ht="10.5" customHeight="1" thickBot="1">
      <c r="A15" s="261"/>
      <c r="B15" s="263"/>
      <c r="C15" s="245"/>
      <c r="D15" s="288"/>
      <c r="E15" s="290"/>
      <c r="F15" s="360"/>
      <c r="G15" s="344"/>
      <c r="H15" s="263"/>
      <c r="I15" s="248"/>
      <c r="J15" s="291"/>
    </row>
    <row r="16" spans="1:10" ht="21" customHeight="1" hidden="1" thickBot="1">
      <c r="A16" s="261"/>
      <c r="B16" s="263"/>
      <c r="C16" s="245"/>
      <c r="D16" s="288"/>
      <c r="E16" s="290"/>
      <c r="F16" s="360"/>
      <c r="G16" s="344"/>
      <c r="H16" s="263"/>
      <c r="I16" s="247" t="s">
        <v>4</v>
      </c>
      <c r="J16" s="291"/>
    </row>
    <row r="17" spans="1:10" ht="24.75" customHeight="1" hidden="1" thickBot="1">
      <c r="A17" s="261"/>
      <c r="B17" s="263"/>
      <c r="C17" s="245"/>
      <c r="D17" s="288"/>
      <c r="E17" s="290"/>
      <c r="F17" s="360"/>
      <c r="G17" s="344"/>
      <c r="H17" s="263"/>
      <c r="I17" s="248"/>
      <c r="J17" s="291"/>
    </row>
    <row r="18" spans="1:10" ht="21" customHeight="1" hidden="1" thickBot="1">
      <c r="A18" s="261"/>
      <c r="B18" s="263"/>
      <c r="C18" s="245"/>
      <c r="D18" s="288"/>
      <c r="E18" s="290"/>
      <c r="F18" s="360"/>
      <c r="G18" s="344"/>
      <c r="H18" s="263"/>
      <c r="I18" s="247" t="s">
        <v>4</v>
      </c>
      <c r="J18" s="291"/>
    </row>
    <row r="19" spans="1:10" ht="21" customHeight="1" hidden="1" thickBot="1">
      <c r="A19" s="261"/>
      <c r="B19" s="263"/>
      <c r="C19" s="245"/>
      <c r="D19" s="288"/>
      <c r="E19" s="290"/>
      <c r="F19" s="360"/>
      <c r="G19" s="344"/>
      <c r="H19" s="263"/>
      <c r="I19" s="248"/>
      <c r="J19" s="291"/>
    </row>
    <row r="20" spans="1:10" ht="31.5" customHeight="1" thickBot="1">
      <c r="A20" s="261"/>
      <c r="B20" s="263"/>
      <c r="C20" s="245"/>
      <c r="D20" s="288"/>
      <c r="E20" s="290"/>
      <c r="F20" s="361"/>
      <c r="G20" s="313"/>
      <c r="H20" s="263"/>
      <c r="I20" s="12" t="s">
        <v>4</v>
      </c>
      <c r="J20" s="291"/>
    </row>
    <row r="21" spans="1:10" ht="24.75" customHeight="1">
      <c r="A21" s="261"/>
      <c r="B21" s="263"/>
      <c r="C21" s="244" t="s">
        <v>58</v>
      </c>
      <c r="D21" s="251">
        <f>G21</f>
        <v>240</v>
      </c>
      <c r="E21" s="290"/>
      <c r="F21" s="312"/>
      <c r="G21" s="312">
        <f>170+70</f>
        <v>240</v>
      </c>
      <c r="H21" s="263"/>
      <c r="I21" s="247" t="s">
        <v>4</v>
      </c>
      <c r="J21" s="291"/>
    </row>
    <row r="22" spans="1:10" ht="24.75" customHeight="1">
      <c r="A22" s="261"/>
      <c r="B22" s="263"/>
      <c r="C22" s="245"/>
      <c r="D22" s="265"/>
      <c r="E22" s="290"/>
      <c r="F22" s="344"/>
      <c r="G22" s="344"/>
      <c r="H22" s="263"/>
      <c r="I22" s="263"/>
      <c r="J22" s="291"/>
    </row>
    <row r="23" spans="1:10" ht="21.75" customHeight="1" hidden="1" thickBot="1">
      <c r="A23" s="261"/>
      <c r="B23" s="263"/>
      <c r="C23" s="245"/>
      <c r="D23" s="265"/>
      <c r="E23" s="290"/>
      <c r="F23" s="344"/>
      <c r="G23" s="344"/>
      <c r="H23" s="263"/>
      <c r="I23" s="263"/>
      <c r="J23" s="291"/>
    </row>
    <row r="24" spans="1:10" ht="11.25" customHeight="1" thickBot="1">
      <c r="A24" s="261"/>
      <c r="B24" s="263"/>
      <c r="C24" s="245"/>
      <c r="D24" s="265"/>
      <c r="E24" s="290"/>
      <c r="F24" s="313"/>
      <c r="G24" s="313"/>
      <c r="H24" s="263"/>
      <c r="I24" s="263"/>
      <c r="J24" s="291"/>
    </row>
    <row r="25" spans="1:10" ht="21.75" customHeight="1">
      <c r="A25" s="261"/>
      <c r="B25" s="263"/>
      <c r="C25" s="244" t="s">
        <v>59</v>
      </c>
      <c r="D25" s="251">
        <f>G25+G26+G27+G28</f>
        <v>170</v>
      </c>
      <c r="E25" s="290"/>
      <c r="F25" s="251"/>
      <c r="G25" s="312">
        <v>170</v>
      </c>
      <c r="H25" s="263"/>
      <c r="I25" s="247" t="s">
        <v>4</v>
      </c>
      <c r="J25" s="291"/>
    </row>
    <row r="26" spans="1:10" ht="85.5" customHeight="1" thickBot="1">
      <c r="A26" s="261"/>
      <c r="B26" s="263"/>
      <c r="C26" s="245"/>
      <c r="D26" s="265"/>
      <c r="E26" s="290"/>
      <c r="F26" s="265"/>
      <c r="G26" s="344"/>
      <c r="H26" s="263"/>
      <c r="I26" s="263"/>
      <c r="J26" s="291"/>
    </row>
    <row r="27" spans="1:10" ht="21.75" customHeight="1" hidden="1" thickBot="1">
      <c r="A27" s="261"/>
      <c r="B27" s="263"/>
      <c r="C27" s="245"/>
      <c r="D27" s="265"/>
      <c r="E27" s="290"/>
      <c r="F27" s="265"/>
      <c r="G27" s="344"/>
      <c r="H27" s="263"/>
      <c r="I27" s="263"/>
      <c r="J27" s="291"/>
    </row>
    <row r="28" spans="1:10" ht="54.75" customHeight="1" hidden="1" thickBot="1">
      <c r="A28" s="262"/>
      <c r="B28" s="263"/>
      <c r="C28" s="245"/>
      <c r="D28" s="265"/>
      <c r="E28" s="290"/>
      <c r="F28" s="252"/>
      <c r="G28" s="313"/>
      <c r="H28" s="248"/>
      <c r="I28" s="263"/>
      <c r="J28" s="292"/>
    </row>
    <row r="29" spans="1:10" ht="19.5" thickBot="1">
      <c r="A29" s="301" t="s">
        <v>3</v>
      </c>
      <c r="B29" s="302"/>
      <c r="C29" s="302"/>
      <c r="D29" s="302"/>
      <c r="E29" s="302"/>
      <c r="F29" s="302"/>
      <c r="G29" s="302"/>
      <c r="H29" s="302"/>
      <c r="I29" s="302"/>
      <c r="J29" s="303"/>
    </row>
    <row r="30" spans="1:10" ht="151.5" customHeight="1" thickBot="1">
      <c r="A30" s="260" t="s">
        <v>83</v>
      </c>
      <c r="B30" s="41"/>
      <c r="C30" s="79">
        <v>2017</v>
      </c>
      <c r="D30" s="91">
        <f>G30</f>
        <v>80</v>
      </c>
      <c r="E30" s="90"/>
      <c r="F30" s="90"/>
      <c r="G30" s="89">
        <v>80</v>
      </c>
      <c r="H30" s="18"/>
      <c r="I30" s="42" t="s">
        <v>9</v>
      </c>
      <c r="J30" s="260" t="s">
        <v>69</v>
      </c>
    </row>
    <row r="31" spans="1:10" ht="186.75" customHeight="1" thickBot="1">
      <c r="A31" s="261"/>
      <c r="B31" s="33"/>
      <c r="C31" s="80">
        <v>2018</v>
      </c>
      <c r="D31" s="161">
        <f>G31</f>
        <v>80</v>
      </c>
      <c r="E31" s="162"/>
      <c r="F31" s="163"/>
      <c r="G31" s="164">
        <v>80</v>
      </c>
      <c r="H31" s="18"/>
      <c r="I31" s="42" t="s">
        <v>9</v>
      </c>
      <c r="J31" s="261"/>
    </row>
    <row r="32" spans="1:10" ht="141" customHeight="1" thickBot="1">
      <c r="A32" s="262"/>
      <c r="B32" s="34"/>
      <c r="C32" s="80">
        <v>2019</v>
      </c>
      <c r="D32" s="161">
        <f>G32</f>
        <v>80</v>
      </c>
      <c r="E32" s="162"/>
      <c r="F32" s="163"/>
      <c r="G32" s="164">
        <v>80</v>
      </c>
      <c r="H32" s="18"/>
      <c r="I32" s="45" t="s">
        <v>52</v>
      </c>
      <c r="J32" s="262"/>
    </row>
    <row r="33" spans="1:10" ht="19.5" thickBot="1">
      <c r="A33" s="301" t="s">
        <v>3</v>
      </c>
      <c r="B33" s="302"/>
      <c r="C33" s="302"/>
      <c r="D33" s="302"/>
      <c r="E33" s="302"/>
      <c r="F33" s="302"/>
      <c r="G33" s="302"/>
      <c r="H33" s="302"/>
      <c r="I33" s="302"/>
      <c r="J33" s="306"/>
    </row>
    <row r="34" spans="1:10" ht="34.5" customHeight="1" thickBot="1">
      <c r="A34" s="260" t="s">
        <v>60</v>
      </c>
      <c r="B34" s="126"/>
      <c r="C34" s="127">
        <v>2017</v>
      </c>
      <c r="D34" s="145">
        <f>G34</f>
        <v>15</v>
      </c>
      <c r="E34" s="128"/>
      <c r="F34" s="134"/>
      <c r="G34" s="164">
        <v>15</v>
      </c>
      <c r="H34" s="132"/>
      <c r="I34" s="135" t="s">
        <v>6</v>
      </c>
      <c r="J34" s="260" t="s">
        <v>71</v>
      </c>
    </row>
    <row r="35" spans="1:10" ht="29.25" customHeight="1" thickBot="1">
      <c r="A35" s="304"/>
      <c r="B35" s="136"/>
      <c r="C35" s="127">
        <v>2018</v>
      </c>
      <c r="D35" s="145">
        <f>G35</f>
        <v>15</v>
      </c>
      <c r="E35" s="128"/>
      <c r="F35" s="131"/>
      <c r="G35" s="164">
        <v>15</v>
      </c>
      <c r="H35" s="132"/>
      <c r="I35" s="133" t="s">
        <v>5</v>
      </c>
      <c r="J35" s="261"/>
    </row>
    <row r="36" spans="1:10" ht="28.5" customHeight="1" thickBot="1">
      <c r="A36" s="305"/>
      <c r="B36" s="130"/>
      <c r="C36" s="127">
        <v>2019</v>
      </c>
      <c r="D36" s="145">
        <f>G36</f>
        <v>15</v>
      </c>
      <c r="E36" s="124"/>
      <c r="F36" s="131"/>
      <c r="G36" s="164">
        <v>15</v>
      </c>
      <c r="H36" s="132"/>
      <c r="I36" s="129" t="s">
        <v>5</v>
      </c>
      <c r="J36" s="262"/>
    </row>
    <row r="37" spans="1:10" ht="19.5" thickBot="1">
      <c r="A37" s="307" t="s">
        <v>3</v>
      </c>
      <c r="B37" s="308"/>
      <c r="C37" s="308"/>
      <c r="D37" s="308"/>
      <c r="E37" s="308"/>
      <c r="F37" s="308"/>
      <c r="G37" s="308"/>
      <c r="H37" s="308"/>
      <c r="I37" s="308"/>
      <c r="J37" s="309"/>
    </row>
    <row r="38" spans="1:10" ht="46.5" customHeight="1">
      <c r="A38" s="339" t="s">
        <v>61</v>
      </c>
      <c r="B38" s="247"/>
      <c r="C38" s="310">
        <v>2017</v>
      </c>
      <c r="D38" s="251">
        <f>G38</f>
        <v>95</v>
      </c>
      <c r="E38" s="312"/>
      <c r="F38" s="312"/>
      <c r="G38" s="312">
        <v>95</v>
      </c>
      <c r="H38" s="247"/>
      <c r="I38" s="247" t="s">
        <v>4</v>
      </c>
      <c r="J38" s="260" t="s">
        <v>72</v>
      </c>
    </row>
    <row r="39" spans="1:10" ht="44.25" customHeight="1" thickBot="1">
      <c r="A39" s="340"/>
      <c r="B39" s="263"/>
      <c r="C39" s="311"/>
      <c r="D39" s="252"/>
      <c r="E39" s="313"/>
      <c r="F39" s="313"/>
      <c r="G39" s="313"/>
      <c r="H39" s="248"/>
      <c r="I39" s="248"/>
      <c r="J39" s="261"/>
    </row>
    <row r="40" spans="1:10" ht="54.75" customHeight="1">
      <c r="A40" s="340"/>
      <c r="B40" s="263"/>
      <c r="C40" s="310">
        <v>2018</v>
      </c>
      <c r="D40" s="251">
        <f>G40</f>
        <v>95</v>
      </c>
      <c r="E40" s="312"/>
      <c r="F40" s="312"/>
      <c r="G40" s="312">
        <v>95</v>
      </c>
      <c r="H40" s="247"/>
      <c r="I40" s="247" t="s">
        <v>4</v>
      </c>
      <c r="J40" s="261"/>
    </row>
    <row r="41" spans="1:10" ht="25.5" customHeight="1" thickBot="1">
      <c r="A41" s="340"/>
      <c r="B41" s="263"/>
      <c r="C41" s="316"/>
      <c r="D41" s="252"/>
      <c r="E41" s="313"/>
      <c r="F41" s="313"/>
      <c r="G41" s="313"/>
      <c r="H41" s="248"/>
      <c r="I41" s="248"/>
      <c r="J41" s="261"/>
    </row>
    <row r="42" spans="1:10" ht="96" customHeight="1" thickBot="1">
      <c r="A42" s="341"/>
      <c r="B42" s="248"/>
      <c r="C42" s="80">
        <v>2019</v>
      </c>
      <c r="D42" s="120">
        <f>G42</f>
        <v>95</v>
      </c>
      <c r="E42" s="125"/>
      <c r="F42" s="116"/>
      <c r="G42" s="116">
        <v>95</v>
      </c>
      <c r="H42" s="37"/>
      <c r="I42" s="105" t="s">
        <v>4</v>
      </c>
      <c r="J42" s="262"/>
    </row>
    <row r="43" spans="1:10" ht="69" customHeight="1" thickBot="1">
      <c r="A43" s="260" t="s">
        <v>62</v>
      </c>
      <c r="B43" s="247"/>
      <c r="C43" s="82">
        <v>2017</v>
      </c>
      <c r="D43" s="93">
        <f>G43</f>
        <v>60</v>
      </c>
      <c r="E43" s="92"/>
      <c r="F43" s="90"/>
      <c r="G43" s="125">
        <v>60</v>
      </c>
      <c r="H43" s="18"/>
      <c r="I43" s="17" t="s">
        <v>6</v>
      </c>
      <c r="J43" s="260" t="s">
        <v>70</v>
      </c>
    </row>
    <row r="44" spans="1:10" ht="69" customHeight="1" thickBot="1">
      <c r="A44" s="261"/>
      <c r="B44" s="263"/>
      <c r="C44" s="82">
        <v>2018</v>
      </c>
      <c r="D44" s="93">
        <f>G44</f>
        <v>60</v>
      </c>
      <c r="E44" s="90"/>
      <c r="F44" s="90"/>
      <c r="G44" s="125">
        <v>60</v>
      </c>
      <c r="H44" s="18"/>
      <c r="I44" s="35"/>
      <c r="J44" s="261"/>
    </row>
    <row r="45" spans="1:10" ht="69" customHeight="1" thickBot="1">
      <c r="A45" s="262"/>
      <c r="B45" s="248"/>
      <c r="C45" s="82">
        <v>2019</v>
      </c>
      <c r="D45" s="93">
        <f>G45</f>
        <v>60</v>
      </c>
      <c r="E45" s="90"/>
      <c r="F45" s="90"/>
      <c r="G45" s="125">
        <v>60</v>
      </c>
      <c r="H45" s="18"/>
      <c r="I45" s="35"/>
      <c r="J45" s="262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260" t="s">
        <v>63</v>
      </c>
      <c r="B47" s="32"/>
      <c r="C47" s="244">
        <v>2017</v>
      </c>
      <c r="D47" s="251">
        <f>G47</f>
        <v>70</v>
      </c>
      <c r="E47" s="251"/>
      <c r="F47" s="251"/>
      <c r="G47" s="312">
        <v>70</v>
      </c>
      <c r="H47" s="255"/>
      <c r="I47" s="357" t="s">
        <v>5</v>
      </c>
      <c r="J47" s="260" t="s">
        <v>73</v>
      </c>
    </row>
    <row r="48" spans="1:10" ht="0.75" customHeight="1" thickBot="1">
      <c r="A48" s="261"/>
      <c r="B48" s="43"/>
      <c r="C48" s="246"/>
      <c r="D48" s="252"/>
      <c r="E48" s="252"/>
      <c r="F48" s="252"/>
      <c r="G48" s="313"/>
      <c r="H48" s="256"/>
      <c r="I48" s="358"/>
      <c r="J48" s="261"/>
    </row>
    <row r="49" spans="1:10" ht="33" customHeight="1" thickBot="1">
      <c r="A49" s="261"/>
      <c r="B49" s="43"/>
      <c r="C49" s="81">
        <v>2018</v>
      </c>
      <c r="D49" s="120">
        <f>G49</f>
        <v>70</v>
      </c>
      <c r="E49" s="121"/>
      <c r="F49" s="121"/>
      <c r="G49" s="165">
        <v>70</v>
      </c>
      <c r="H49" s="18"/>
      <c r="I49" s="57" t="s">
        <v>5</v>
      </c>
      <c r="J49" s="261"/>
    </row>
    <row r="50" spans="1:10" ht="46.5" customHeight="1" thickBot="1">
      <c r="A50" s="262"/>
      <c r="B50" s="38"/>
      <c r="C50" s="81">
        <v>2019</v>
      </c>
      <c r="D50" s="145">
        <f>G50</f>
        <v>70</v>
      </c>
      <c r="E50" s="121"/>
      <c r="F50" s="121"/>
      <c r="G50" s="165">
        <v>70</v>
      </c>
      <c r="H50" s="18"/>
      <c r="I50" s="57" t="s">
        <v>5</v>
      </c>
      <c r="J50" s="262"/>
    </row>
    <row r="51" spans="1:10" ht="39" customHeight="1" thickBot="1">
      <c r="A51" s="326" t="s">
        <v>64</v>
      </c>
      <c r="B51" s="329"/>
      <c r="C51" s="84">
        <v>2017</v>
      </c>
      <c r="D51" s="122">
        <f>F51</f>
        <v>50</v>
      </c>
      <c r="E51" s="142"/>
      <c r="F51" s="116">
        <v>50</v>
      </c>
      <c r="G51" s="123"/>
      <c r="H51" s="47"/>
      <c r="I51" s="35" t="s">
        <v>29</v>
      </c>
      <c r="J51" s="260" t="s">
        <v>74</v>
      </c>
    </row>
    <row r="52" spans="1:10" ht="41.25" customHeight="1" thickBot="1">
      <c r="A52" s="327"/>
      <c r="B52" s="330"/>
      <c r="C52" s="80">
        <v>2018</v>
      </c>
      <c r="D52" s="122">
        <f>F52</f>
        <v>50</v>
      </c>
      <c r="E52" s="142"/>
      <c r="F52" s="138">
        <v>50</v>
      </c>
      <c r="G52" s="141"/>
      <c r="H52" s="140"/>
      <c r="I52" s="12"/>
      <c r="J52" s="261"/>
    </row>
    <row r="53" spans="1:10" ht="39" customHeight="1" thickBot="1">
      <c r="A53" s="328"/>
      <c r="B53" s="331"/>
      <c r="C53" s="80">
        <v>2019</v>
      </c>
      <c r="D53" s="139">
        <f>F53</f>
        <v>50</v>
      </c>
      <c r="E53" s="116"/>
      <c r="F53" s="138">
        <v>50</v>
      </c>
      <c r="G53" s="141"/>
      <c r="H53" s="140"/>
      <c r="I53" s="12"/>
      <c r="J53" s="262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260" t="s">
        <v>65</v>
      </c>
      <c r="B55" s="255"/>
      <c r="C55" s="244">
        <v>2017</v>
      </c>
      <c r="D55" s="264">
        <f>G55</f>
        <v>113.38499999999999</v>
      </c>
      <c r="E55" s="90"/>
      <c r="F55" s="96"/>
      <c r="G55" s="150">
        <f>G56+G57+G58+G59+G60+G61</f>
        <v>113.38499999999999</v>
      </c>
      <c r="H55" s="20"/>
      <c r="I55" s="12"/>
      <c r="J55" s="260" t="s">
        <v>75</v>
      </c>
    </row>
    <row r="56" spans="1:10" ht="39.75" customHeight="1" thickBot="1">
      <c r="A56" s="261"/>
      <c r="B56" s="338"/>
      <c r="C56" s="245"/>
      <c r="D56" s="266"/>
      <c r="E56" s="92"/>
      <c r="F56" s="93"/>
      <c r="G56" s="108">
        <v>29.964</v>
      </c>
      <c r="H56" s="18"/>
      <c r="I56" s="17" t="s">
        <v>14</v>
      </c>
      <c r="J56" s="261"/>
    </row>
    <row r="57" spans="1:10" ht="39.75" customHeight="1" thickBot="1">
      <c r="A57" s="261"/>
      <c r="B57" s="338"/>
      <c r="C57" s="245"/>
      <c r="D57" s="266"/>
      <c r="E57" s="95"/>
      <c r="F57" s="90"/>
      <c r="G57" s="119">
        <v>12.627</v>
      </c>
      <c r="H57" s="46"/>
      <c r="I57" s="17" t="s">
        <v>23</v>
      </c>
      <c r="J57" s="261"/>
    </row>
    <row r="58" spans="1:10" ht="39.75" customHeight="1" thickBot="1">
      <c r="A58" s="261"/>
      <c r="B58" s="338"/>
      <c r="C58" s="245"/>
      <c r="D58" s="266"/>
      <c r="E58" s="95"/>
      <c r="F58" s="90"/>
      <c r="G58" s="119">
        <v>12.627</v>
      </c>
      <c r="H58" s="46"/>
      <c r="I58" s="17" t="s">
        <v>37</v>
      </c>
      <c r="J58" s="261"/>
    </row>
    <row r="59" spans="1:10" ht="39.75" customHeight="1" thickBot="1">
      <c r="A59" s="261"/>
      <c r="B59" s="338"/>
      <c r="C59" s="245"/>
      <c r="D59" s="266"/>
      <c r="E59" s="95"/>
      <c r="F59" s="90"/>
      <c r="G59" s="119">
        <v>12.627</v>
      </c>
      <c r="H59" s="46"/>
      <c r="I59" s="17" t="s">
        <v>19</v>
      </c>
      <c r="J59" s="261"/>
    </row>
    <row r="60" spans="1:10" ht="39.75" customHeight="1" thickBot="1">
      <c r="A60" s="261"/>
      <c r="B60" s="338"/>
      <c r="C60" s="245"/>
      <c r="D60" s="266"/>
      <c r="E60" s="95"/>
      <c r="F60" s="90"/>
      <c r="G60" s="119">
        <v>30.36</v>
      </c>
      <c r="H60" s="46"/>
      <c r="I60" s="17" t="s">
        <v>38</v>
      </c>
      <c r="J60" s="261"/>
    </row>
    <row r="61" spans="1:10" ht="39.75" customHeight="1" thickBot="1">
      <c r="A61" s="261"/>
      <c r="B61" s="338"/>
      <c r="C61" s="246"/>
      <c r="D61" s="267"/>
      <c r="E61" s="95"/>
      <c r="F61" s="90"/>
      <c r="G61" s="119">
        <v>15.18</v>
      </c>
      <c r="H61" s="46"/>
      <c r="I61" s="17" t="s">
        <v>39</v>
      </c>
      <c r="J61" s="261"/>
    </row>
    <row r="62" spans="1:10" ht="33" customHeight="1" thickBot="1">
      <c r="A62" s="261"/>
      <c r="B62" s="338"/>
      <c r="C62" s="244">
        <v>2018</v>
      </c>
      <c r="D62" s="264">
        <f>G62</f>
        <v>113.38499999999999</v>
      </c>
      <c r="E62" s="95"/>
      <c r="F62" s="149"/>
      <c r="G62" s="151">
        <f>G63+G64+G65+G66+G67+G68</f>
        <v>113.38499999999999</v>
      </c>
      <c r="H62" s="46"/>
      <c r="I62" s="17"/>
      <c r="J62" s="261"/>
    </row>
    <row r="63" spans="1:10" ht="41.25" customHeight="1" thickBot="1">
      <c r="A63" s="261"/>
      <c r="B63" s="338"/>
      <c r="C63" s="245"/>
      <c r="D63" s="265"/>
      <c r="E63" s="88"/>
      <c r="F63" s="93"/>
      <c r="G63" s="108">
        <v>29.964</v>
      </c>
      <c r="H63" s="46"/>
      <c r="I63" s="17" t="s">
        <v>14</v>
      </c>
      <c r="J63" s="261"/>
    </row>
    <row r="64" spans="1:10" ht="30" customHeight="1" thickBot="1">
      <c r="A64" s="261"/>
      <c r="B64" s="338"/>
      <c r="C64" s="245"/>
      <c r="D64" s="265"/>
      <c r="E64" s="88"/>
      <c r="F64" s="83"/>
      <c r="G64" s="170">
        <v>12.627</v>
      </c>
      <c r="H64" s="46"/>
      <c r="I64" s="17" t="s">
        <v>23</v>
      </c>
      <c r="J64" s="261"/>
    </row>
    <row r="65" spans="1:10" ht="30.75" customHeight="1" thickBot="1">
      <c r="A65" s="261"/>
      <c r="B65" s="338"/>
      <c r="C65" s="245"/>
      <c r="D65" s="265"/>
      <c r="E65" s="88"/>
      <c r="F65" s="83"/>
      <c r="G65" s="170">
        <v>12.627</v>
      </c>
      <c r="H65" s="46"/>
      <c r="I65" s="17" t="s">
        <v>37</v>
      </c>
      <c r="J65" s="261"/>
    </row>
    <row r="66" spans="1:10" ht="32.25" customHeight="1" thickBot="1">
      <c r="A66" s="261"/>
      <c r="B66" s="338"/>
      <c r="C66" s="245"/>
      <c r="D66" s="265"/>
      <c r="E66" s="88"/>
      <c r="F66" s="83"/>
      <c r="G66" s="170">
        <v>12.627</v>
      </c>
      <c r="H66" s="46"/>
      <c r="I66" s="17" t="s">
        <v>19</v>
      </c>
      <c r="J66" s="261"/>
    </row>
    <row r="67" spans="1:10" ht="32.25" customHeight="1" thickBot="1">
      <c r="A67" s="261"/>
      <c r="B67" s="338"/>
      <c r="C67" s="245"/>
      <c r="D67" s="265"/>
      <c r="E67" s="88"/>
      <c r="F67" s="83"/>
      <c r="G67" s="170">
        <v>30.36</v>
      </c>
      <c r="H67" s="46"/>
      <c r="I67" s="17" t="s">
        <v>38</v>
      </c>
      <c r="J67" s="261"/>
    </row>
    <row r="68" spans="1:10" ht="30" customHeight="1" thickBot="1">
      <c r="A68" s="261"/>
      <c r="B68" s="338"/>
      <c r="C68" s="245"/>
      <c r="D68" s="265"/>
      <c r="E68" s="88"/>
      <c r="F68" s="83"/>
      <c r="G68" s="170">
        <v>15.18</v>
      </c>
      <c r="H68" s="46"/>
      <c r="I68" s="17" t="s">
        <v>39</v>
      </c>
      <c r="J68" s="261"/>
    </row>
    <row r="69" spans="1:10" ht="27.75" customHeight="1" thickBot="1">
      <c r="A69" s="261"/>
      <c r="B69" s="338"/>
      <c r="C69" s="244">
        <v>2019</v>
      </c>
      <c r="D69" s="264">
        <f>G69</f>
        <v>113.38499999999999</v>
      </c>
      <c r="E69" s="88"/>
      <c r="F69" s="83"/>
      <c r="G69" s="151">
        <f>G70+G71+G72+G73+G74+G75</f>
        <v>113.38499999999999</v>
      </c>
      <c r="H69" s="46"/>
      <c r="I69" s="17"/>
      <c r="J69" s="261"/>
    </row>
    <row r="70" spans="1:10" ht="39" customHeight="1" thickBot="1">
      <c r="A70" s="261"/>
      <c r="B70" s="338"/>
      <c r="C70" s="245"/>
      <c r="D70" s="266"/>
      <c r="E70" s="94"/>
      <c r="F70" s="94"/>
      <c r="G70" s="108">
        <v>29.964</v>
      </c>
      <c r="H70" s="46"/>
      <c r="I70" s="17" t="s">
        <v>14</v>
      </c>
      <c r="J70" s="261"/>
    </row>
    <row r="71" spans="1:10" ht="32.25" customHeight="1" thickBot="1">
      <c r="A71" s="261"/>
      <c r="B71" s="338"/>
      <c r="C71" s="245"/>
      <c r="D71" s="266"/>
      <c r="E71" s="94"/>
      <c r="F71" s="94"/>
      <c r="G71" s="170">
        <v>12.627</v>
      </c>
      <c r="H71" s="46"/>
      <c r="I71" s="17" t="s">
        <v>23</v>
      </c>
      <c r="J71" s="261"/>
    </row>
    <row r="72" spans="1:10" ht="33.75" customHeight="1" thickBot="1">
      <c r="A72" s="261"/>
      <c r="B72" s="338"/>
      <c r="C72" s="245"/>
      <c r="D72" s="266"/>
      <c r="E72" s="94"/>
      <c r="F72" s="94"/>
      <c r="G72" s="170">
        <v>12.627</v>
      </c>
      <c r="H72" s="46"/>
      <c r="I72" s="17" t="s">
        <v>37</v>
      </c>
      <c r="J72" s="261"/>
    </row>
    <row r="73" spans="1:10" ht="31.5" customHeight="1" thickBot="1">
      <c r="A73" s="261"/>
      <c r="B73" s="338"/>
      <c r="C73" s="245"/>
      <c r="D73" s="266"/>
      <c r="E73" s="94"/>
      <c r="F73" s="94"/>
      <c r="G73" s="170">
        <v>12.627</v>
      </c>
      <c r="H73" s="46"/>
      <c r="I73" s="17" t="s">
        <v>19</v>
      </c>
      <c r="J73" s="261"/>
    </row>
    <row r="74" spans="1:10" ht="35.25" customHeight="1" thickBot="1">
      <c r="A74" s="261"/>
      <c r="B74" s="338"/>
      <c r="C74" s="245"/>
      <c r="D74" s="266"/>
      <c r="E74" s="94"/>
      <c r="F74" s="94"/>
      <c r="G74" s="170">
        <v>30.36</v>
      </c>
      <c r="H74" s="46"/>
      <c r="I74" s="17" t="s">
        <v>38</v>
      </c>
      <c r="J74" s="261"/>
    </row>
    <row r="75" spans="1:10" ht="33.75" customHeight="1" thickBot="1">
      <c r="A75" s="262"/>
      <c r="B75" s="256"/>
      <c r="C75" s="246"/>
      <c r="D75" s="267"/>
      <c r="E75" s="94"/>
      <c r="F75" s="94"/>
      <c r="G75" s="170">
        <v>15.18</v>
      </c>
      <c r="H75" s="46"/>
      <c r="I75" s="17" t="s">
        <v>39</v>
      </c>
      <c r="J75" s="262"/>
    </row>
    <row r="76" spans="1:10" ht="36" customHeight="1" thickBot="1">
      <c r="A76" s="332" t="s">
        <v>66</v>
      </c>
      <c r="B76" s="241"/>
      <c r="C76" s="80">
        <v>2017</v>
      </c>
      <c r="D76" s="147"/>
      <c r="E76" s="93"/>
      <c r="F76" s="118"/>
      <c r="G76" s="115"/>
      <c r="H76" s="20"/>
      <c r="I76" s="12" t="s">
        <v>51</v>
      </c>
      <c r="J76" s="260" t="s">
        <v>76</v>
      </c>
    </row>
    <row r="77" spans="1:10" ht="38.25" customHeight="1" thickBot="1">
      <c r="A77" s="333"/>
      <c r="B77" s="242"/>
      <c r="C77" s="78">
        <v>2018</v>
      </c>
      <c r="D77" s="148"/>
      <c r="E77" s="93"/>
      <c r="F77" s="118"/>
      <c r="G77" s="115"/>
      <c r="H77" s="20"/>
      <c r="I77" s="12" t="s">
        <v>51</v>
      </c>
      <c r="J77" s="261"/>
    </row>
    <row r="78" spans="1:10" ht="48" customHeight="1" thickBot="1">
      <c r="A78" s="334"/>
      <c r="B78" s="243"/>
      <c r="C78" s="78">
        <v>2019</v>
      </c>
      <c r="D78" s="148"/>
      <c r="E78" s="93"/>
      <c r="F78" s="118"/>
      <c r="G78" s="146"/>
      <c r="H78" s="20"/>
      <c r="I78" s="12" t="s">
        <v>51</v>
      </c>
      <c r="J78" s="262"/>
    </row>
    <row r="79" spans="1:10" ht="61.5" customHeight="1">
      <c r="A79" s="168" t="s">
        <v>84</v>
      </c>
      <c r="B79" s="241"/>
      <c r="C79" s="244">
        <v>2017</v>
      </c>
      <c r="D79" s="249">
        <f>60+20+20</f>
        <v>100</v>
      </c>
      <c r="E79" s="251"/>
      <c r="F79" s="253"/>
      <c r="G79" s="253">
        <v>60</v>
      </c>
      <c r="H79" s="255"/>
      <c r="I79" s="247" t="s">
        <v>81</v>
      </c>
      <c r="J79" s="159"/>
    </row>
    <row r="80" spans="1:10" ht="52.5" customHeight="1" thickBot="1">
      <c r="A80" s="167" t="s">
        <v>85</v>
      </c>
      <c r="B80" s="242"/>
      <c r="C80" s="245"/>
      <c r="D80" s="250"/>
      <c r="E80" s="252"/>
      <c r="F80" s="254"/>
      <c r="G80" s="254"/>
      <c r="H80" s="256"/>
      <c r="I80" s="248"/>
      <c r="J80" s="159"/>
    </row>
    <row r="81" spans="1:10" ht="35.25" customHeight="1" thickBot="1">
      <c r="A81" s="167" t="s">
        <v>86</v>
      </c>
      <c r="B81" s="242"/>
      <c r="C81" s="245"/>
      <c r="D81" s="148"/>
      <c r="E81" s="93"/>
      <c r="F81" s="118"/>
      <c r="G81" s="169">
        <v>20</v>
      </c>
      <c r="H81" s="20"/>
      <c r="I81" s="247" t="s">
        <v>4</v>
      </c>
      <c r="J81" s="159"/>
    </row>
    <row r="82" spans="1:10" ht="49.5" customHeight="1" thickBot="1">
      <c r="A82" s="167" t="s">
        <v>87</v>
      </c>
      <c r="B82" s="243"/>
      <c r="C82" s="246"/>
      <c r="D82" s="148"/>
      <c r="E82" s="93"/>
      <c r="F82" s="118"/>
      <c r="G82" s="169">
        <v>20</v>
      </c>
      <c r="H82" s="20"/>
      <c r="I82" s="248"/>
      <c r="J82" s="159"/>
    </row>
    <row r="83" spans="1:10" ht="27.75" customHeight="1" thickBot="1">
      <c r="A83" s="362" t="s">
        <v>67</v>
      </c>
      <c r="B83" s="241"/>
      <c r="C83" s="80">
        <v>2017</v>
      </c>
      <c r="D83" s="171">
        <f>F83+G83</f>
        <v>823.385</v>
      </c>
      <c r="E83" s="93"/>
      <c r="F83" s="118">
        <f>F51</f>
        <v>50</v>
      </c>
      <c r="G83" s="115">
        <f>G14+G30+G34+G38+G43+G47+D79+G55</f>
        <v>773.385</v>
      </c>
      <c r="H83" s="20"/>
      <c r="I83" s="12"/>
      <c r="J83" s="247"/>
    </row>
    <row r="84" spans="1:10" ht="32.25" customHeight="1" thickBot="1">
      <c r="A84" s="363"/>
      <c r="B84" s="242"/>
      <c r="C84" s="80">
        <v>2018</v>
      </c>
      <c r="D84" s="171">
        <f>F84+G84</f>
        <v>723.385</v>
      </c>
      <c r="E84" s="93"/>
      <c r="F84" s="118">
        <f>F52</f>
        <v>50</v>
      </c>
      <c r="G84" s="115">
        <f>G21+G31+G35+G40++G44+G49+G62</f>
        <v>673.385</v>
      </c>
      <c r="H84" s="20"/>
      <c r="I84" s="12"/>
      <c r="J84" s="263"/>
    </row>
    <row r="85" spans="1:10" ht="29.25" customHeight="1" thickBot="1">
      <c r="A85" s="364"/>
      <c r="B85" s="243"/>
      <c r="C85" s="80">
        <v>2019</v>
      </c>
      <c r="D85" s="171">
        <f>F85+G85</f>
        <v>653.385</v>
      </c>
      <c r="E85" s="93"/>
      <c r="F85" s="118">
        <f>F53</f>
        <v>50</v>
      </c>
      <c r="G85" s="115">
        <f>G25+G32+G36+G42+G45+G50+G69</f>
        <v>603.385</v>
      </c>
      <c r="H85" s="20"/>
      <c r="I85" s="12"/>
      <c r="J85" s="248"/>
    </row>
    <row r="86" spans="1:10" ht="37.5" customHeight="1" thickBot="1">
      <c r="A86" s="345" t="s">
        <v>34</v>
      </c>
      <c r="B86" s="346"/>
      <c r="C86" s="346"/>
      <c r="D86" s="346"/>
      <c r="E86" s="346"/>
      <c r="F86" s="346"/>
      <c r="G86" s="346"/>
      <c r="H86" s="346"/>
      <c r="I86" s="346"/>
      <c r="J86" s="347"/>
    </row>
    <row r="87" spans="1:10" ht="18.75" customHeight="1" thickBot="1">
      <c r="A87" s="342" t="s">
        <v>15</v>
      </c>
      <c r="B87" s="343"/>
      <c r="C87" s="343"/>
      <c r="D87" s="343"/>
      <c r="E87" s="343"/>
      <c r="F87" s="343"/>
      <c r="G87" s="343"/>
      <c r="H87" s="343"/>
      <c r="I87" s="16"/>
      <c r="J87" s="10"/>
    </row>
    <row r="88" spans="1:10" ht="18" customHeight="1" thickBot="1">
      <c r="A88" s="335" t="s">
        <v>7</v>
      </c>
      <c r="B88" s="336"/>
      <c r="C88" s="336"/>
      <c r="D88" s="336"/>
      <c r="E88" s="336"/>
      <c r="F88" s="336"/>
      <c r="G88" s="336"/>
      <c r="H88" s="337"/>
      <c r="I88" s="24"/>
      <c r="J88" s="16"/>
    </row>
    <row r="89" spans="1:10" ht="19.5" customHeight="1" thickBot="1">
      <c r="A89" s="314" t="s">
        <v>8</v>
      </c>
      <c r="B89" s="315"/>
      <c r="C89" s="315"/>
      <c r="D89" s="315"/>
      <c r="E89" s="315"/>
      <c r="F89" s="315"/>
      <c r="G89" s="315"/>
      <c r="H89" s="315"/>
      <c r="I89" s="11"/>
      <c r="J89" s="16"/>
    </row>
    <row r="90" spans="1:10" ht="18.75" customHeight="1" thickBot="1">
      <c r="A90" s="8" t="s">
        <v>3</v>
      </c>
      <c r="B90" s="9"/>
      <c r="C90" s="5"/>
      <c r="D90" s="5"/>
      <c r="E90" s="5"/>
      <c r="F90" s="5"/>
      <c r="G90" s="5"/>
      <c r="H90" s="6"/>
      <c r="I90" s="10"/>
      <c r="J90" s="6"/>
    </row>
    <row r="91" spans="1:10" ht="61.5" customHeight="1" thickBot="1">
      <c r="A91" s="257" t="s">
        <v>43</v>
      </c>
      <c r="B91" s="54"/>
      <c r="C91" s="143">
        <v>2017</v>
      </c>
      <c r="D91" s="153">
        <f>F91+G91</f>
        <v>12000</v>
      </c>
      <c r="E91" s="97"/>
      <c r="F91" s="98"/>
      <c r="G91" s="153">
        <v>12000</v>
      </c>
      <c r="H91" s="16"/>
      <c r="I91" s="25" t="s">
        <v>11</v>
      </c>
      <c r="J91" s="7"/>
    </row>
    <row r="92" spans="1:10" ht="60.75" customHeight="1" thickBot="1">
      <c r="A92" s="258"/>
      <c r="B92" s="59"/>
      <c r="C92" s="143">
        <v>2018</v>
      </c>
      <c r="D92" s="155">
        <f>G92+E92+F92</f>
        <v>12000</v>
      </c>
      <c r="E92" s="102"/>
      <c r="F92" s="100"/>
      <c r="G92" s="154">
        <v>12000</v>
      </c>
      <c r="H92" s="60"/>
      <c r="I92" s="25" t="s">
        <v>11</v>
      </c>
      <c r="J92" s="7"/>
    </row>
    <row r="93" spans="1:10" ht="60.75" customHeight="1" thickBot="1">
      <c r="A93" s="259"/>
      <c r="B93" s="59"/>
      <c r="C93" s="85">
        <v>2019</v>
      </c>
      <c r="D93" s="156">
        <f>G93</f>
        <v>12000</v>
      </c>
      <c r="E93" s="99"/>
      <c r="F93" s="101"/>
      <c r="G93" s="154">
        <v>12000</v>
      </c>
      <c r="H93" s="60"/>
      <c r="I93" s="25" t="s">
        <v>11</v>
      </c>
      <c r="J93" s="7"/>
    </row>
    <row r="94" spans="1:10" ht="27" customHeight="1" thickBot="1">
      <c r="A94" s="323" t="s">
        <v>35</v>
      </c>
      <c r="B94" s="324"/>
      <c r="C94" s="324"/>
      <c r="D94" s="324"/>
      <c r="E94" s="324"/>
      <c r="F94" s="324"/>
      <c r="G94" s="324"/>
      <c r="H94" s="324"/>
      <c r="I94" s="324"/>
      <c r="J94" s="325"/>
    </row>
    <row r="95" spans="1:10" ht="27" customHeight="1" thickBot="1">
      <c r="A95" s="320" t="s">
        <v>44</v>
      </c>
      <c r="B95" s="321"/>
      <c r="C95" s="321"/>
      <c r="D95" s="321"/>
      <c r="E95" s="321"/>
      <c r="F95" s="321"/>
      <c r="G95" s="321"/>
      <c r="H95" s="321"/>
      <c r="I95" s="321"/>
      <c r="J95" s="322"/>
    </row>
    <row r="96" spans="1:10" ht="27" customHeight="1" thickBot="1">
      <c r="A96" s="320" t="s">
        <v>45</v>
      </c>
      <c r="B96" s="321"/>
      <c r="C96" s="321"/>
      <c r="D96" s="321"/>
      <c r="E96" s="321"/>
      <c r="F96" s="321"/>
      <c r="G96" s="321"/>
      <c r="H96" s="321"/>
      <c r="I96" s="321"/>
      <c r="J96" s="322"/>
    </row>
    <row r="97" spans="1:10" ht="27" customHeight="1" thickBot="1">
      <c r="A97" s="352" t="s">
        <v>77</v>
      </c>
      <c r="B97" s="257"/>
      <c r="C97" s="158">
        <v>2017</v>
      </c>
      <c r="D97" s="160">
        <f>E97+E100+G97+G98+G99+G100+G101+G102</f>
        <v>179443.6556</v>
      </c>
      <c r="E97" s="144">
        <v>50282</v>
      </c>
      <c r="F97" s="144"/>
      <c r="G97" s="86">
        <f>9271.316+189.2+380</f>
        <v>9840.516000000001</v>
      </c>
      <c r="H97" s="26"/>
      <c r="I97" s="49" t="s">
        <v>16</v>
      </c>
      <c r="J97" s="7"/>
    </row>
    <row r="98" spans="1:10" ht="27" customHeight="1" thickBot="1">
      <c r="A98" s="353"/>
      <c r="B98" s="258"/>
      <c r="C98" s="158"/>
      <c r="D98" s="152"/>
      <c r="E98" s="144"/>
      <c r="F98" s="144"/>
      <c r="G98" s="86">
        <f>18233.941+108+690</f>
        <v>19031.941</v>
      </c>
      <c r="H98" s="26"/>
      <c r="I98" s="49" t="s">
        <v>78</v>
      </c>
      <c r="J98" s="7"/>
    </row>
    <row r="99" spans="1:10" ht="27" customHeight="1" thickBot="1">
      <c r="A99" s="353"/>
      <c r="B99" s="258"/>
      <c r="C99" s="158"/>
      <c r="D99" s="152"/>
      <c r="E99" s="144"/>
      <c r="F99" s="144"/>
      <c r="G99" s="86">
        <f>12306.269+40+390</f>
        <v>12736.269</v>
      </c>
      <c r="H99" s="26"/>
      <c r="I99" s="49" t="s">
        <v>79</v>
      </c>
      <c r="J99" s="7"/>
    </row>
    <row r="100" spans="1:10" ht="27" customHeight="1" thickBot="1">
      <c r="A100" s="353"/>
      <c r="B100" s="258"/>
      <c r="C100" s="158"/>
      <c r="D100" s="152"/>
      <c r="E100" s="144">
        <v>60738</v>
      </c>
      <c r="F100" s="144"/>
      <c r="G100" s="86">
        <f>5149.5086+13.8+380+370</f>
        <v>5913.3086</v>
      </c>
      <c r="H100" s="26"/>
      <c r="I100" s="49" t="s">
        <v>80</v>
      </c>
      <c r="J100" s="7"/>
    </row>
    <row r="101" spans="1:10" ht="27" customHeight="1" thickBot="1">
      <c r="A101" s="353"/>
      <c r="B101" s="258"/>
      <c r="C101" s="158"/>
      <c r="D101" s="152"/>
      <c r="E101" s="144"/>
      <c r="F101" s="144"/>
      <c r="G101" s="86">
        <f>6753.352+503+510</f>
        <v>7766.352</v>
      </c>
      <c r="H101" s="26"/>
      <c r="I101" s="49" t="s">
        <v>29</v>
      </c>
      <c r="J101" s="7"/>
    </row>
    <row r="102" spans="1:10" ht="27" customHeight="1" thickBot="1">
      <c r="A102" s="353"/>
      <c r="B102" s="258"/>
      <c r="C102" s="158"/>
      <c r="D102" s="152"/>
      <c r="E102" s="144"/>
      <c r="F102" s="144"/>
      <c r="G102" s="86">
        <f>12306.269+119+710</f>
        <v>13135.269</v>
      </c>
      <c r="H102" s="26"/>
      <c r="I102" s="49" t="s">
        <v>81</v>
      </c>
      <c r="J102" s="7"/>
    </row>
    <row r="103" spans="1:10" ht="27" customHeight="1" thickBot="1">
      <c r="A103" s="353"/>
      <c r="B103" s="258"/>
      <c r="C103" s="158">
        <v>2018</v>
      </c>
      <c r="D103" s="160">
        <f>E103+E106+G103+G104+G105+G106+G107+G108</f>
        <v>181702.2476</v>
      </c>
      <c r="E103" s="144">
        <v>50282</v>
      </c>
      <c r="F103" s="144"/>
      <c r="G103" s="86">
        <f>9271.316+189.2+380</f>
        <v>9840.516000000001</v>
      </c>
      <c r="H103" s="26"/>
      <c r="I103" s="49" t="s">
        <v>16</v>
      </c>
      <c r="J103" s="7"/>
    </row>
    <row r="104" spans="1:10" ht="27" customHeight="1" thickBot="1">
      <c r="A104" s="353"/>
      <c r="B104" s="258"/>
      <c r="C104" s="158"/>
      <c r="D104" s="152"/>
      <c r="E104" s="144"/>
      <c r="F104" s="144"/>
      <c r="G104" s="86">
        <f>18233.941+108+690</f>
        <v>19031.941</v>
      </c>
      <c r="H104" s="26"/>
      <c r="I104" s="49" t="s">
        <v>78</v>
      </c>
      <c r="J104" s="7"/>
    </row>
    <row r="105" spans="1:10" ht="27" customHeight="1" thickBot="1">
      <c r="A105" s="353"/>
      <c r="B105" s="258"/>
      <c r="C105" s="158"/>
      <c r="D105" s="152"/>
      <c r="E105" s="144"/>
      <c r="F105" s="144"/>
      <c r="G105" s="86">
        <f>12306.269+40+390</f>
        <v>12736.269</v>
      </c>
      <c r="H105" s="26"/>
      <c r="I105" s="49" t="s">
        <v>79</v>
      </c>
      <c r="J105" s="7"/>
    </row>
    <row r="106" spans="1:10" ht="27" customHeight="1" thickBot="1">
      <c r="A106" s="353"/>
      <c r="B106" s="258"/>
      <c r="C106" s="158"/>
      <c r="D106" s="152"/>
      <c r="E106" s="144">
        <v>60738</v>
      </c>
      <c r="F106" s="144"/>
      <c r="G106" s="86">
        <f>2258.592+5149.5086+13.8+380+370</f>
        <v>8171.9006</v>
      </c>
      <c r="H106" s="26"/>
      <c r="I106" s="49" t="s">
        <v>80</v>
      </c>
      <c r="J106" s="7"/>
    </row>
    <row r="107" spans="1:10" ht="27" customHeight="1" thickBot="1">
      <c r="A107" s="353"/>
      <c r="B107" s="258"/>
      <c r="C107" s="158"/>
      <c r="D107" s="152"/>
      <c r="E107" s="144"/>
      <c r="F107" s="144"/>
      <c r="G107" s="86">
        <f>6753.352+503+510</f>
        <v>7766.352</v>
      </c>
      <c r="H107" s="26"/>
      <c r="I107" s="49" t="s">
        <v>29</v>
      </c>
      <c r="J107" s="7"/>
    </row>
    <row r="108" spans="1:10" ht="27" customHeight="1" thickBot="1">
      <c r="A108" s="353"/>
      <c r="B108" s="258"/>
      <c r="C108" s="158"/>
      <c r="D108" s="152"/>
      <c r="E108" s="144"/>
      <c r="F108" s="144"/>
      <c r="G108" s="86">
        <f>12306.269+119+710</f>
        <v>13135.269</v>
      </c>
      <c r="H108" s="26"/>
      <c r="I108" s="49" t="s">
        <v>81</v>
      </c>
      <c r="J108" s="7"/>
    </row>
    <row r="109" spans="1:10" ht="27" customHeight="1" thickBot="1">
      <c r="A109" s="353"/>
      <c r="B109" s="258"/>
      <c r="C109" s="158">
        <v>2019</v>
      </c>
      <c r="D109" s="160">
        <f>E109+E112+G109+G110+G111+G112+G113+G114</f>
        <v>179443.6556</v>
      </c>
      <c r="E109" s="144">
        <v>50282</v>
      </c>
      <c r="F109" s="144"/>
      <c r="G109" s="86">
        <f>9271.316+189.2+380</f>
        <v>9840.516000000001</v>
      </c>
      <c r="H109" s="26"/>
      <c r="I109" s="49" t="s">
        <v>16</v>
      </c>
      <c r="J109" s="7"/>
    </row>
    <row r="110" spans="1:10" ht="27" customHeight="1" thickBot="1">
      <c r="A110" s="353"/>
      <c r="B110" s="258"/>
      <c r="C110" s="157"/>
      <c r="D110" s="152"/>
      <c r="E110" s="144"/>
      <c r="F110" s="144"/>
      <c r="G110" s="86">
        <f>18233.941+108+690</f>
        <v>19031.941</v>
      </c>
      <c r="H110" s="26"/>
      <c r="I110" s="49" t="s">
        <v>78</v>
      </c>
      <c r="J110" s="16"/>
    </row>
    <row r="111" spans="1:10" ht="27" customHeight="1" thickBot="1">
      <c r="A111" s="353"/>
      <c r="B111" s="258"/>
      <c r="C111" s="157"/>
      <c r="D111" s="152"/>
      <c r="E111" s="144"/>
      <c r="F111" s="144"/>
      <c r="G111" s="86">
        <f>12306.269+40+390</f>
        <v>12736.269</v>
      </c>
      <c r="H111" s="26"/>
      <c r="I111" s="49" t="s">
        <v>79</v>
      </c>
      <c r="J111" s="2"/>
    </row>
    <row r="112" spans="1:10" ht="27" customHeight="1" thickBot="1">
      <c r="A112" s="353"/>
      <c r="B112" s="258"/>
      <c r="C112" s="157"/>
      <c r="D112" s="152"/>
      <c r="E112" s="144">
        <v>60738</v>
      </c>
      <c r="F112" s="144"/>
      <c r="G112" s="86">
        <f>5149.5086+13.8+380+370</f>
        <v>5913.3086</v>
      </c>
      <c r="H112" s="26"/>
      <c r="I112" s="49" t="s">
        <v>80</v>
      </c>
      <c r="J112" s="2"/>
    </row>
    <row r="113" spans="1:10" ht="27" customHeight="1" thickBot="1">
      <c r="A113" s="353"/>
      <c r="B113" s="258"/>
      <c r="C113" s="157"/>
      <c r="D113" s="152"/>
      <c r="E113" s="144"/>
      <c r="F113" s="144"/>
      <c r="G113" s="86">
        <f>6753.352+503+510</f>
        <v>7766.352</v>
      </c>
      <c r="H113" s="26"/>
      <c r="I113" s="49" t="s">
        <v>29</v>
      </c>
      <c r="J113" s="2"/>
    </row>
    <row r="114" spans="1:10" ht="27" customHeight="1" thickBot="1">
      <c r="A114" s="353"/>
      <c r="B114" s="258"/>
      <c r="C114" s="157"/>
      <c r="D114" s="152"/>
      <c r="E114" s="144"/>
      <c r="F114" s="144"/>
      <c r="G114" s="86">
        <f>12306.269+119+710</f>
        <v>13135.269</v>
      </c>
      <c r="H114" s="26"/>
      <c r="I114" s="49" t="s">
        <v>81</v>
      </c>
      <c r="J114" s="2"/>
    </row>
    <row r="115" spans="1:10" ht="27" customHeight="1" thickBot="1">
      <c r="A115" s="317" t="s">
        <v>40</v>
      </c>
      <c r="B115" s="318"/>
      <c r="C115" s="318"/>
      <c r="D115" s="318"/>
      <c r="E115" s="318"/>
      <c r="F115" s="318"/>
      <c r="G115" s="318"/>
      <c r="H115" s="318"/>
      <c r="I115" s="318"/>
      <c r="J115" s="319"/>
    </row>
    <row r="116" spans="1:10" ht="27" customHeight="1" thickBot="1">
      <c r="A116" s="320" t="s">
        <v>46</v>
      </c>
      <c r="B116" s="321"/>
      <c r="C116" s="321"/>
      <c r="D116" s="321"/>
      <c r="E116" s="321"/>
      <c r="F116" s="321"/>
      <c r="G116" s="321"/>
      <c r="H116" s="321"/>
      <c r="I116" s="321"/>
      <c r="J116" s="322"/>
    </row>
    <row r="117" spans="1:10" ht="27" customHeight="1" thickBot="1">
      <c r="A117" s="320" t="s">
        <v>47</v>
      </c>
      <c r="B117" s="321"/>
      <c r="C117" s="321"/>
      <c r="D117" s="321"/>
      <c r="E117" s="321"/>
      <c r="F117" s="321"/>
      <c r="G117" s="321"/>
      <c r="H117" s="321"/>
      <c r="I117" s="321"/>
      <c r="J117" s="322"/>
    </row>
    <row r="118" spans="1:10" ht="57" customHeight="1" thickBot="1">
      <c r="A118" s="365" t="s">
        <v>42</v>
      </c>
      <c r="B118" s="257"/>
      <c r="C118" s="85">
        <v>2017</v>
      </c>
      <c r="D118" s="110">
        <f>G118</f>
        <v>6989.909</v>
      </c>
      <c r="E118" s="109"/>
      <c r="F118" s="106"/>
      <c r="G118" s="107">
        <f>6939.909+50</f>
        <v>6989.909</v>
      </c>
      <c r="H118" s="53"/>
      <c r="I118" s="11" t="s">
        <v>41</v>
      </c>
      <c r="J118" s="7"/>
    </row>
    <row r="119" spans="1:10" ht="57" customHeight="1" thickBot="1">
      <c r="A119" s="366"/>
      <c r="B119" s="258"/>
      <c r="C119" s="85">
        <v>2018</v>
      </c>
      <c r="D119" s="110">
        <f>G119</f>
        <v>6989.909</v>
      </c>
      <c r="E119" s="109"/>
      <c r="F119" s="106"/>
      <c r="G119" s="107">
        <f>6939.909+50</f>
        <v>6989.909</v>
      </c>
      <c r="H119" s="53"/>
      <c r="I119" s="11" t="s">
        <v>41</v>
      </c>
      <c r="J119" s="7"/>
    </row>
    <row r="120" spans="1:10" ht="57" customHeight="1" thickBot="1">
      <c r="A120" s="367"/>
      <c r="B120" s="259"/>
      <c r="C120" s="85">
        <v>2019</v>
      </c>
      <c r="D120" s="110">
        <f>G120</f>
        <v>6989.909</v>
      </c>
      <c r="E120" s="109"/>
      <c r="F120" s="106"/>
      <c r="G120" s="107">
        <f>6939.909+50</f>
        <v>6989.909</v>
      </c>
      <c r="H120" s="53"/>
      <c r="I120" s="11" t="s">
        <v>41</v>
      </c>
      <c r="J120" s="7"/>
    </row>
    <row r="121" spans="1:10" ht="27" customHeight="1" thickBot="1">
      <c r="A121" s="323" t="s">
        <v>36</v>
      </c>
      <c r="B121" s="324"/>
      <c r="C121" s="324"/>
      <c r="D121" s="324"/>
      <c r="E121" s="324"/>
      <c r="F121" s="324"/>
      <c r="G121" s="324"/>
      <c r="H121" s="324"/>
      <c r="I121" s="324"/>
      <c r="J121" s="325"/>
    </row>
    <row r="122" spans="1:10" ht="27" customHeight="1" thickBot="1">
      <c r="A122" s="320" t="s">
        <v>48</v>
      </c>
      <c r="B122" s="321"/>
      <c r="C122" s="321"/>
      <c r="D122" s="321"/>
      <c r="E122" s="321"/>
      <c r="F122" s="321"/>
      <c r="G122" s="321"/>
      <c r="H122" s="321"/>
      <c r="I122" s="321"/>
      <c r="J122" s="322"/>
    </row>
    <row r="123" spans="1:10" ht="27" customHeight="1" thickBot="1">
      <c r="A123" s="320" t="s">
        <v>49</v>
      </c>
      <c r="B123" s="321"/>
      <c r="C123" s="321"/>
      <c r="D123" s="321"/>
      <c r="E123" s="321"/>
      <c r="F123" s="321"/>
      <c r="G123" s="321"/>
      <c r="H123" s="321"/>
      <c r="I123" s="321"/>
      <c r="J123" s="322"/>
    </row>
    <row r="124" spans="1:10" ht="29.25" customHeight="1" thickBot="1">
      <c r="A124" s="354" t="s">
        <v>90</v>
      </c>
      <c r="B124" s="48"/>
      <c r="C124" s="87">
        <v>2017</v>
      </c>
      <c r="D124" s="103">
        <f aca="true" t="shared" si="0" ref="D124:D132">E124</f>
        <v>223</v>
      </c>
      <c r="E124" s="103">
        <f>202+21</f>
        <v>223</v>
      </c>
      <c r="F124" s="104">
        <v>0</v>
      </c>
      <c r="G124" s="104"/>
      <c r="H124" s="26"/>
      <c r="I124" s="49" t="s">
        <v>4</v>
      </c>
      <c r="J124" s="348" t="s">
        <v>55</v>
      </c>
    </row>
    <row r="125" spans="1:10" ht="30" customHeight="1" thickBot="1">
      <c r="A125" s="355"/>
      <c r="B125" s="48"/>
      <c r="C125" s="87">
        <v>2018</v>
      </c>
      <c r="D125" s="103">
        <f t="shared" si="0"/>
        <v>223</v>
      </c>
      <c r="E125" s="104">
        <v>223</v>
      </c>
      <c r="F125" s="104">
        <v>0</v>
      </c>
      <c r="G125" s="104"/>
      <c r="H125" s="26"/>
      <c r="I125" s="49" t="s">
        <v>4</v>
      </c>
      <c r="J125" s="349"/>
    </row>
    <row r="126" spans="1:10" ht="27.75" customHeight="1" thickBot="1">
      <c r="A126" s="356"/>
      <c r="B126" s="48"/>
      <c r="C126" s="87">
        <v>2019</v>
      </c>
      <c r="D126" s="103">
        <f t="shared" si="0"/>
        <v>223</v>
      </c>
      <c r="E126" s="117">
        <v>223</v>
      </c>
      <c r="F126" s="104">
        <v>0</v>
      </c>
      <c r="G126" s="104"/>
      <c r="H126" s="26"/>
      <c r="I126" s="49" t="s">
        <v>4</v>
      </c>
      <c r="J126" s="350"/>
    </row>
    <row r="127" spans="1:10" ht="27.75" customHeight="1" thickBot="1">
      <c r="A127" s="354" t="s">
        <v>54</v>
      </c>
      <c r="B127" s="48"/>
      <c r="C127" s="87">
        <v>2017</v>
      </c>
      <c r="D127" s="103">
        <f>E127</f>
        <v>70</v>
      </c>
      <c r="E127" s="117">
        <v>70</v>
      </c>
      <c r="F127" s="104">
        <v>0</v>
      </c>
      <c r="G127" s="104"/>
      <c r="H127" s="26"/>
      <c r="I127" s="49"/>
      <c r="J127" s="7"/>
    </row>
    <row r="128" spans="1:10" ht="35.25" customHeight="1" thickBot="1">
      <c r="A128" s="355"/>
      <c r="B128" s="48"/>
      <c r="C128" s="87">
        <v>2018</v>
      </c>
      <c r="D128" s="103">
        <f t="shared" si="0"/>
        <v>70</v>
      </c>
      <c r="E128" s="117">
        <v>70</v>
      </c>
      <c r="F128" s="104">
        <v>0</v>
      </c>
      <c r="G128" s="104"/>
      <c r="H128" s="26"/>
      <c r="I128" s="49"/>
      <c r="J128" s="7"/>
    </row>
    <row r="129" spans="1:10" ht="34.5" customHeight="1" thickBot="1">
      <c r="A129" s="356"/>
      <c r="B129" s="48"/>
      <c r="C129" s="87">
        <v>2019</v>
      </c>
      <c r="D129" s="103">
        <f t="shared" si="0"/>
        <v>70</v>
      </c>
      <c r="E129" s="117">
        <v>70</v>
      </c>
      <c r="F129" s="104">
        <v>0</v>
      </c>
      <c r="G129" s="104"/>
      <c r="H129" s="26"/>
      <c r="I129" s="49"/>
      <c r="J129" s="166"/>
    </row>
    <row r="130" spans="1:10" ht="33.75" customHeight="1" thickBot="1">
      <c r="A130" s="354" t="s">
        <v>91</v>
      </c>
      <c r="B130" s="48"/>
      <c r="C130" s="87">
        <v>2017</v>
      </c>
      <c r="D130" s="103">
        <f t="shared" si="0"/>
        <v>4808</v>
      </c>
      <c r="E130" s="117">
        <v>4808</v>
      </c>
      <c r="F130" s="104">
        <v>0</v>
      </c>
      <c r="G130" s="104"/>
      <c r="H130" s="26"/>
      <c r="I130" s="49"/>
      <c r="J130" s="348" t="s">
        <v>56</v>
      </c>
    </row>
    <row r="131" spans="1:10" ht="33" customHeight="1" thickBot="1">
      <c r="A131" s="355"/>
      <c r="B131" s="48"/>
      <c r="C131" s="87">
        <v>2018</v>
      </c>
      <c r="D131" s="103">
        <f t="shared" si="0"/>
        <v>4808</v>
      </c>
      <c r="E131" s="117">
        <v>4808</v>
      </c>
      <c r="F131" s="104">
        <v>0</v>
      </c>
      <c r="G131" s="104"/>
      <c r="H131" s="26"/>
      <c r="I131" s="49"/>
      <c r="J131" s="351"/>
    </row>
    <row r="132" spans="1:10" ht="30.75" customHeight="1" thickBot="1">
      <c r="A132" s="356"/>
      <c r="B132" s="48"/>
      <c r="C132" s="87">
        <v>2019</v>
      </c>
      <c r="D132" s="103">
        <f t="shared" si="0"/>
        <v>4808</v>
      </c>
      <c r="E132" s="117">
        <v>4808</v>
      </c>
      <c r="F132" s="117">
        <v>0</v>
      </c>
      <c r="G132" s="104"/>
      <c r="H132" s="26"/>
      <c r="I132" s="49"/>
      <c r="J132" s="7"/>
    </row>
    <row r="133" spans="1:10" ht="30.75" customHeight="1" thickBot="1">
      <c r="A133" s="362" t="s">
        <v>89</v>
      </c>
      <c r="B133" s="257"/>
      <c r="C133" s="87">
        <v>2017</v>
      </c>
      <c r="D133" s="103">
        <f>E133+F133</f>
        <v>5101</v>
      </c>
      <c r="E133" s="117">
        <f aca="true" t="shared" si="1" ref="E133:F135">E124+E127+E130</f>
        <v>5101</v>
      </c>
      <c r="F133" s="117">
        <f t="shared" si="1"/>
        <v>0</v>
      </c>
      <c r="G133" s="104"/>
      <c r="H133" s="26"/>
      <c r="I133" s="49"/>
      <c r="J133" s="7"/>
    </row>
    <row r="134" spans="1:10" ht="30.75" customHeight="1" thickBot="1">
      <c r="A134" s="363"/>
      <c r="B134" s="258"/>
      <c r="C134" s="87">
        <v>2018</v>
      </c>
      <c r="D134" s="103">
        <f>E134+F134</f>
        <v>5101</v>
      </c>
      <c r="E134" s="117">
        <f t="shared" si="1"/>
        <v>5101</v>
      </c>
      <c r="F134" s="117">
        <f t="shared" si="1"/>
        <v>0</v>
      </c>
      <c r="G134" s="104"/>
      <c r="H134" s="26"/>
      <c r="I134" s="49"/>
      <c r="J134" s="7"/>
    </row>
    <row r="135" spans="1:10" ht="30.75" customHeight="1" thickBot="1">
      <c r="A135" s="364"/>
      <c r="B135" s="259"/>
      <c r="C135" s="87">
        <v>2019</v>
      </c>
      <c r="D135" s="103">
        <f>E135+F135</f>
        <v>5101</v>
      </c>
      <c r="E135" s="117">
        <f t="shared" si="1"/>
        <v>5101</v>
      </c>
      <c r="F135" s="117">
        <f t="shared" si="1"/>
        <v>0</v>
      </c>
      <c r="G135" s="104"/>
      <c r="H135" s="26"/>
      <c r="I135" s="49"/>
      <c r="J135" s="7"/>
    </row>
    <row r="136" spans="1:10" ht="38.25" customHeight="1" thickBot="1">
      <c r="A136" s="4" t="s">
        <v>53</v>
      </c>
      <c r="B136" s="13"/>
      <c r="C136" s="87" t="s">
        <v>82</v>
      </c>
      <c r="D136" s="172">
        <f>E136+F136+G136</f>
        <v>615062.4408</v>
      </c>
      <c r="E136" s="104">
        <f>E137+E138+E139</f>
        <v>348363</v>
      </c>
      <c r="F136" s="104">
        <f>F137+F138+F139</f>
        <v>150</v>
      </c>
      <c r="G136" s="172">
        <f>G137+G138+G139</f>
        <v>266549.44080000004</v>
      </c>
      <c r="H136" s="6"/>
      <c r="I136" s="27"/>
      <c r="J136" s="7"/>
    </row>
    <row r="137" spans="1:10" ht="33" customHeight="1" thickBot="1">
      <c r="A137" s="2"/>
      <c r="B137" s="7"/>
      <c r="C137" s="87">
        <v>2017</v>
      </c>
      <c r="D137" s="172">
        <f>E137+F137+G137</f>
        <v>204357.9496</v>
      </c>
      <c r="E137" s="104">
        <f>E97+E100+E124+E127+E130</f>
        <v>116121</v>
      </c>
      <c r="F137" s="103">
        <f>F51</f>
        <v>50</v>
      </c>
      <c r="G137" s="172">
        <f>G83+G91+G97+G98+G99+G100+G101+G102+G118</f>
        <v>88186.9496</v>
      </c>
      <c r="H137" s="6"/>
      <c r="I137" s="27"/>
      <c r="J137" s="7"/>
    </row>
    <row r="138" spans="1:10" ht="30.75" customHeight="1" thickBot="1">
      <c r="A138" s="2"/>
      <c r="B138" s="7"/>
      <c r="C138" s="87">
        <v>2018</v>
      </c>
      <c r="D138" s="172">
        <f>E138+F138+G138</f>
        <v>206516.5416</v>
      </c>
      <c r="E138" s="104">
        <f>E103+E106+E125+E128+E131</f>
        <v>116121</v>
      </c>
      <c r="F138" s="104">
        <f>F52</f>
        <v>50</v>
      </c>
      <c r="G138" s="172">
        <f>G84+G92+G103+G104+G105+G106+G107+G108+G119</f>
        <v>90345.54160000001</v>
      </c>
      <c r="H138" s="6"/>
      <c r="I138" s="28"/>
      <c r="J138" s="7"/>
    </row>
    <row r="139" spans="1:10" ht="27" customHeight="1" thickBot="1">
      <c r="A139" s="2"/>
      <c r="B139" s="7"/>
      <c r="C139" s="87">
        <v>2019</v>
      </c>
      <c r="D139" s="172">
        <f>E139+F139+G139</f>
        <v>204187.9496</v>
      </c>
      <c r="E139" s="104">
        <f>E109+E112+E126+E129+E132</f>
        <v>116121</v>
      </c>
      <c r="F139" s="104">
        <f>F53</f>
        <v>50</v>
      </c>
      <c r="G139" s="172">
        <f>G85+G93+G109+G110+G111+G112+G113+G114+G120</f>
        <v>88016.9496</v>
      </c>
      <c r="H139" s="6"/>
      <c r="I139" s="29"/>
      <c r="J139" s="16"/>
    </row>
    <row r="140" ht="25.5" customHeight="1"/>
    <row r="141" spans="1:7" ht="20.25">
      <c r="A141" s="61"/>
      <c r="B141" s="111"/>
      <c r="C141" s="112"/>
      <c r="D141" s="75"/>
      <c r="E141" s="74"/>
      <c r="F141" s="137"/>
      <c r="G141" s="76"/>
    </row>
    <row r="142" spans="1:8" ht="25.5" customHeight="1" hidden="1">
      <c r="A142" s="62"/>
      <c r="B142" s="63"/>
      <c r="C142" s="63"/>
      <c r="D142" s="75"/>
      <c r="E142" s="64"/>
      <c r="F142" s="65"/>
      <c r="G142" s="62"/>
      <c r="H142" s="65"/>
    </row>
    <row r="143" spans="1:8" ht="25.5" customHeight="1" hidden="1">
      <c r="A143" s="62"/>
      <c r="B143" s="63"/>
      <c r="C143" s="63"/>
      <c r="D143" s="75"/>
      <c r="E143" s="66"/>
      <c r="F143" s="62"/>
      <c r="G143" s="67"/>
      <c r="H143" s="62" t="s">
        <v>25</v>
      </c>
    </row>
    <row r="144" spans="1:8" ht="15.75" customHeight="1" hidden="1">
      <c r="A144" s="62"/>
      <c r="B144" s="63"/>
      <c r="C144" s="63"/>
      <c r="D144" s="75"/>
      <c r="E144" s="66"/>
      <c r="F144" s="62"/>
      <c r="G144" s="62"/>
      <c r="H144" s="62"/>
    </row>
    <row r="145" spans="1:8" ht="24.75" customHeight="1" hidden="1">
      <c r="A145" s="62"/>
      <c r="B145" s="63"/>
      <c r="C145" s="63"/>
      <c r="D145" s="75"/>
      <c r="E145" s="66"/>
      <c r="F145" s="62"/>
      <c r="G145" s="68"/>
      <c r="H145" s="62" t="s">
        <v>26</v>
      </c>
    </row>
    <row r="146" spans="1:8" ht="13.5" customHeight="1" hidden="1">
      <c r="A146" s="62"/>
      <c r="B146" s="63"/>
      <c r="C146" s="63"/>
      <c r="D146" s="75"/>
      <c r="E146" s="66"/>
      <c r="F146" s="62"/>
      <c r="G146" s="62"/>
      <c r="H146" s="62"/>
    </row>
    <row r="147" spans="1:8" ht="27.75" customHeight="1" hidden="1">
      <c r="A147" s="62"/>
      <c r="B147" s="63"/>
      <c r="C147" s="63"/>
      <c r="D147" s="75"/>
      <c r="E147" s="66"/>
      <c r="F147" s="62"/>
      <c r="G147" s="62"/>
      <c r="H147" s="62" t="s">
        <v>27</v>
      </c>
    </row>
    <row r="148" spans="1:8" ht="18.75" customHeight="1" hidden="1">
      <c r="A148" s="62"/>
      <c r="B148" s="63"/>
      <c r="C148" s="63"/>
      <c r="D148" s="75"/>
      <c r="E148" s="66"/>
      <c r="F148" s="62"/>
      <c r="G148" s="62"/>
      <c r="H148" s="62"/>
    </row>
    <row r="149" spans="1:8" ht="18.75" customHeight="1" hidden="1">
      <c r="A149" s="62"/>
      <c r="B149" s="63"/>
      <c r="C149" s="63"/>
      <c r="D149" s="75"/>
      <c r="E149" s="66"/>
      <c r="F149" s="62"/>
      <c r="G149" s="62"/>
      <c r="H149" s="62"/>
    </row>
    <row r="150" spans="1:8" ht="27" customHeight="1" hidden="1">
      <c r="A150" s="62"/>
      <c r="B150" s="69"/>
      <c r="C150" s="63"/>
      <c r="D150" s="75"/>
      <c r="E150" s="66"/>
      <c r="F150" s="62"/>
      <c r="G150" s="62"/>
      <c r="H150" s="62" t="s">
        <v>28</v>
      </c>
    </row>
    <row r="151" spans="1:6" ht="23.25" hidden="1">
      <c r="A151" s="50"/>
      <c r="B151" s="52"/>
      <c r="C151" s="51"/>
      <c r="D151" s="75"/>
      <c r="E151" s="55"/>
      <c r="F151" s="61"/>
    </row>
    <row r="152" spans="1:4" ht="18" customHeight="1" hidden="1">
      <c r="A152" s="50"/>
      <c r="B152" s="50"/>
      <c r="C152" s="52"/>
      <c r="D152" s="75"/>
    </row>
    <row r="153" ht="18" hidden="1">
      <c r="D153" s="75"/>
    </row>
    <row r="154" spans="4:7" ht="21" customHeight="1">
      <c r="D154" s="112"/>
      <c r="E154" s="56"/>
      <c r="G154" s="73"/>
    </row>
    <row r="155" spans="1:7" ht="21" customHeight="1">
      <c r="A155" s="61"/>
      <c r="C155" s="111"/>
      <c r="D155" s="112"/>
      <c r="E155" s="71"/>
      <c r="G155" s="76"/>
    </row>
    <row r="156" spans="3:5" ht="21" customHeight="1">
      <c r="C156" s="70"/>
      <c r="D156" s="111"/>
      <c r="E156" s="72"/>
    </row>
    <row r="157" spans="3:5" ht="21" customHeight="1">
      <c r="C157" s="70"/>
      <c r="D157" s="112"/>
      <c r="E157" s="71"/>
    </row>
    <row r="158" ht="23.25" customHeight="1"/>
    <row r="159" spans="3:6" ht="29.25" customHeight="1">
      <c r="C159" s="113"/>
      <c r="D159" s="77"/>
      <c r="E159" s="76"/>
      <c r="F159" s="76"/>
    </row>
    <row r="160" spans="3:4" ht="31.5" customHeight="1">
      <c r="C160" s="114"/>
      <c r="D160" s="76"/>
    </row>
    <row r="161" ht="32.25" customHeight="1">
      <c r="C161" s="113"/>
    </row>
  </sheetData>
  <sheetProtection/>
  <mergeCells count="128">
    <mergeCell ref="A133:A135"/>
    <mergeCell ref="B133:B135"/>
    <mergeCell ref="F47:F48"/>
    <mergeCell ref="G47:G48"/>
    <mergeCell ref="H47:H48"/>
    <mergeCell ref="A118:A120"/>
    <mergeCell ref="B118:B120"/>
    <mergeCell ref="A124:A126"/>
    <mergeCell ref="A83:A85"/>
    <mergeCell ref="A96:J96"/>
    <mergeCell ref="I47:I48"/>
    <mergeCell ref="D55:D61"/>
    <mergeCell ref="F14:F20"/>
    <mergeCell ref="G14:G20"/>
    <mergeCell ref="I14:I15"/>
    <mergeCell ref="I21:I24"/>
    <mergeCell ref="F21:F24"/>
    <mergeCell ref="G21:G24"/>
    <mergeCell ref="I16:I17"/>
    <mergeCell ref="I18:I19"/>
    <mergeCell ref="J124:J126"/>
    <mergeCell ref="J130:J131"/>
    <mergeCell ref="A94:J94"/>
    <mergeCell ref="A97:A114"/>
    <mergeCell ref="B97:B114"/>
    <mergeCell ref="A123:J123"/>
    <mergeCell ref="A117:J117"/>
    <mergeCell ref="A127:A129"/>
    <mergeCell ref="A130:A132"/>
    <mergeCell ref="A122:J122"/>
    <mergeCell ref="F25:F28"/>
    <mergeCell ref="A88:H88"/>
    <mergeCell ref="A55:A75"/>
    <mergeCell ref="B55:B75"/>
    <mergeCell ref="A38:A42"/>
    <mergeCell ref="A87:H87"/>
    <mergeCell ref="B83:B85"/>
    <mergeCell ref="G25:G28"/>
    <mergeCell ref="A43:A45"/>
    <mergeCell ref="A86:J86"/>
    <mergeCell ref="A115:J115"/>
    <mergeCell ref="A116:J116"/>
    <mergeCell ref="A121:J121"/>
    <mergeCell ref="J47:J50"/>
    <mergeCell ref="A95:J95"/>
    <mergeCell ref="A51:A53"/>
    <mergeCell ref="B51:B53"/>
    <mergeCell ref="C55:C61"/>
    <mergeCell ref="A76:A78"/>
    <mergeCell ref="J51:J53"/>
    <mergeCell ref="A47:A50"/>
    <mergeCell ref="C47:C48"/>
    <mergeCell ref="A89:H89"/>
    <mergeCell ref="C40:C41"/>
    <mergeCell ref="D40:D41"/>
    <mergeCell ref="E40:E41"/>
    <mergeCell ref="F40:F41"/>
    <mergeCell ref="G40:G41"/>
    <mergeCell ref="D47:D48"/>
    <mergeCell ref="B43:B45"/>
    <mergeCell ref="E47:E48"/>
    <mergeCell ref="A37:H37"/>
    <mergeCell ref="I37:J37"/>
    <mergeCell ref="I40:I41"/>
    <mergeCell ref="C38:C39"/>
    <mergeCell ref="D38:D39"/>
    <mergeCell ref="E38:E39"/>
    <mergeCell ref="F38:F39"/>
    <mergeCell ref="G38:G39"/>
    <mergeCell ref="H38:H39"/>
    <mergeCell ref="A34:A36"/>
    <mergeCell ref="A33:J33"/>
    <mergeCell ref="J34:J36"/>
    <mergeCell ref="B38:B42"/>
    <mergeCell ref="J38:J42"/>
    <mergeCell ref="H40:H41"/>
    <mergeCell ref="I38:I39"/>
    <mergeCell ref="A29:J29"/>
    <mergeCell ref="A30:A32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2:I2"/>
    <mergeCell ref="A4:A6"/>
    <mergeCell ref="B4:B6"/>
    <mergeCell ref="C4:C6"/>
    <mergeCell ref="D4:D6"/>
    <mergeCell ref="E4:H4"/>
    <mergeCell ref="I4:I6"/>
    <mergeCell ref="A91:A93"/>
    <mergeCell ref="J76:J78"/>
    <mergeCell ref="J55:J75"/>
    <mergeCell ref="J83:J85"/>
    <mergeCell ref="J30:J32"/>
    <mergeCell ref="J43:J45"/>
    <mergeCell ref="C62:C68"/>
    <mergeCell ref="D62:D68"/>
    <mergeCell ref="C69:C75"/>
    <mergeCell ref="D69:D75"/>
    <mergeCell ref="B76:B78"/>
    <mergeCell ref="B79:B82"/>
    <mergeCell ref="C79:C82"/>
    <mergeCell ref="I81:I82"/>
    <mergeCell ref="D79:D80"/>
    <mergeCell ref="E79:E80"/>
    <mergeCell ref="F79:F80"/>
    <mergeCell ref="G79:G80"/>
    <mergeCell ref="H79:H80"/>
    <mergeCell ref="I79:I80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75" zoomScaleNormal="75" zoomScaleSheetLayoutView="75" workbookViewId="0" topLeftCell="A1">
      <selection activeCell="C5" sqref="C5:C7"/>
    </sheetView>
  </sheetViews>
  <sheetFormatPr defaultColWidth="9.00390625" defaultRowHeight="12.75"/>
  <cols>
    <col min="1" max="1" width="28.25390625" style="178" customWidth="1"/>
    <col min="2" max="3" width="13.375" style="178" customWidth="1"/>
    <col min="4" max="4" width="15.125" style="178" customWidth="1"/>
    <col min="5" max="5" width="13.375" style="179" customWidth="1"/>
    <col min="6" max="6" width="16.125" style="178" customWidth="1"/>
    <col min="7" max="7" width="15.00390625" style="178" customWidth="1"/>
    <col min="8" max="8" width="33.75390625" style="178" customWidth="1"/>
    <col min="9" max="9" width="43.125" style="178" customWidth="1"/>
    <col min="10" max="10" width="11.375" style="178" customWidth="1"/>
    <col min="11" max="11" width="17.875" style="178" customWidth="1"/>
    <col min="12" max="16384" width="9.125" style="178" customWidth="1"/>
  </cols>
  <sheetData>
    <row r="1" spans="5:11" ht="21" customHeight="1">
      <c r="E1" s="240"/>
      <c r="F1" s="240"/>
      <c r="G1" s="240"/>
      <c r="H1" s="240"/>
      <c r="I1" s="239" t="s">
        <v>131</v>
      </c>
      <c r="J1" s="239"/>
      <c r="K1" s="239"/>
    </row>
    <row r="2" spans="8:9" ht="15">
      <c r="H2" s="238"/>
      <c r="I2" s="237"/>
    </row>
    <row r="3" spans="1:9" ht="28.5" customHeight="1">
      <c r="A3" s="393" t="s">
        <v>130</v>
      </c>
      <c r="B3" s="393"/>
      <c r="C3" s="393"/>
      <c r="D3" s="393"/>
      <c r="E3" s="393"/>
      <c r="F3" s="393"/>
      <c r="G3" s="393"/>
      <c r="H3" s="393"/>
      <c r="I3" s="393"/>
    </row>
    <row r="5" spans="1:9" ht="15" customHeight="1">
      <c r="A5" s="394" t="s">
        <v>129</v>
      </c>
      <c r="B5" s="394" t="s">
        <v>128</v>
      </c>
      <c r="C5" s="394" t="s">
        <v>127</v>
      </c>
      <c r="D5" s="395" t="s">
        <v>20</v>
      </c>
      <c r="E5" s="396"/>
      <c r="F5" s="396"/>
      <c r="G5" s="397"/>
      <c r="H5" s="394" t="s">
        <v>1</v>
      </c>
      <c r="I5" s="394" t="s">
        <v>126</v>
      </c>
    </row>
    <row r="6" spans="1:9" ht="15.75" customHeight="1">
      <c r="A6" s="394"/>
      <c r="B6" s="394"/>
      <c r="C6" s="394"/>
      <c r="D6" s="398" t="s">
        <v>17</v>
      </c>
      <c r="E6" s="395" t="s">
        <v>125</v>
      </c>
      <c r="F6" s="397"/>
      <c r="G6" s="398" t="s">
        <v>124</v>
      </c>
      <c r="H6" s="394"/>
      <c r="I6" s="394"/>
    </row>
    <row r="7" spans="1:9" ht="86.25" customHeight="1">
      <c r="A7" s="394"/>
      <c r="B7" s="394"/>
      <c r="C7" s="394"/>
      <c r="D7" s="399"/>
      <c r="E7" s="236" t="s">
        <v>123</v>
      </c>
      <c r="F7" s="235" t="s">
        <v>122</v>
      </c>
      <c r="G7" s="399"/>
      <c r="H7" s="394"/>
      <c r="I7" s="394"/>
    </row>
    <row r="8" spans="1:9" ht="12.75">
      <c r="A8" s="233">
        <v>1</v>
      </c>
      <c r="B8" s="233">
        <v>2</v>
      </c>
      <c r="C8" s="233">
        <v>3</v>
      </c>
      <c r="D8" s="233">
        <v>4</v>
      </c>
      <c r="E8" s="234">
        <v>5</v>
      </c>
      <c r="F8" s="233">
        <v>6</v>
      </c>
      <c r="G8" s="233">
        <v>7</v>
      </c>
      <c r="H8" s="233">
        <v>8</v>
      </c>
      <c r="I8" s="233">
        <v>9</v>
      </c>
    </row>
    <row r="9" spans="1:9" ht="22.5" customHeight="1">
      <c r="A9" s="403" t="s">
        <v>121</v>
      </c>
      <c r="B9" s="404"/>
      <c r="C9" s="404"/>
      <c r="D9" s="404"/>
      <c r="E9" s="404"/>
      <c r="F9" s="404"/>
      <c r="G9" s="404"/>
      <c r="H9" s="404"/>
      <c r="I9" s="405"/>
    </row>
    <row r="10" spans="1:9" ht="16.5" customHeight="1">
      <c r="A10" s="406" t="s">
        <v>120</v>
      </c>
      <c r="B10" s="406"/>
      <c r="C10" s="406"/>
      <c r="D10" s="406"/>
      <c r="E10" s="406"/>
      <c r="F10" s="406"/>
      <c r="G10" s="406"/>
      <c r="H10" s="406"/>
      <c r="I10" s="406"/>
    </row>
    <row r="11" spans="1:9" ht="15.75" customHeight="1">
      <c r="A11" s="378" t="s">
        <v>119</v>
      </c>
      <c r="B11" s="379"/>
      <c r="C11" s="379"/>
      <c r="D11" s="379"/>
      <c r="E11" s="379"/>
      <c r="F11" s="379"/>
      <c r="G11" s="379"/>
      <c r="H11" s="379"/>
      <c r="I11" s="380"/>
    </row>
    <row r="12" spans="1:9" ht="15.75" customHeight="1">
      <c r="A12" s="375" t="s">
        <v>118</v>
      </c>
      <c r="B12" s="376"/>
      <c r="C12" s="376"/>
      <c r="D12" s="376"/>
      <c r="E12" s="376"/>
      <c r="F12" s="376"/>
      <c r="G12" s="376"/>
      <c r="H12" s="376"/>
      <c r="I12" s="377"/>
    </row>
    <row r="13" spans="1:9" ht="15" customHeight="1">
      <c r="A13" s="369" t="s">
        <v>117</v>
      </c>
      <c r="B13" s="381">
        <v>2017</v>
      </c>
      <c r="C13" s="372">
        <f>F13+F14+F15+F16+F17+F18+E13+E14+E15+E16+E17+E18</f>
        <v>260</v>
      </c>
      <c r="D13" s="221"/>
      <c r="E13" s="219"/>
      <c r="F13" s="231">
        <v>20</v>
      </c>
      <c r="G13" s="229"/>
      <c r="H13" s="212" t="s">
        <v>80</v>
      </c>
      <c r="I13" s="369" t="s">
        <v>116</v>
      </c>
    </row>
    <row r="14" spans="1:10" ht="15" customHeight="1">
      <c r="A14" s="370"/>
      <c r="B14" s="382"/>
      <c r="C14" s="373"/>
      <c r="D14" s="220"/>
      <c r="E14" s="219"/>
      <c r="F14" s="231">
        <v>20</v>
      </c>
      <c r="G14" s="230" t="s">
        <v>115</v>
      </c>
      <c r="H14" s="212" t="s">
        <v>29</v>
      </c>
      <c r="I14" s="370"/>
      <c r="J14" s="201"/>
    </row>
    <row r="15" spans="1:10" ht="15" customHeight="1">
      <c r="A15" s="370"/>
      <c r="B15" s="382"/>
      <c r="C15" s="373"/>
      <c r="D15" s="220"/>
      <c r="E15" s="219"/>
      <c r="F15" s="231">
        <f>30+30</f>
        <v>60</v>
      </c>
      <c r="G15" s="230"/>
      <c r="H15" s="212" t="s">
        <v>112</v>
      </c>
      <c r="I15" s="370"/>
      <c r="J15" s="201"/>
    </row>
    <row r="16" spans="1:10" ht="15" customHeight="1">
      <c r="A16" s="370"/>
      <c r="B16" s="382"/>
      <c r="C16" s="373"/>
      <c r="D16" s="220"/>
      <c r="E16" s="219"/>
      <c r="F16" s="231">
        <f>30+50</f>
        <v>80</v>
      </c>
      <c r="G16" s="230"/>
      <c r="H16" s="212" t="s">
        <v>111</v>
      </c>
      <c r="I16" s="370"/>
      <c r="J16" s="201"/>
    </row>
    <row r="17" spans="1:10" ht="18.75" customHeight="1">
      <c r="A17" s="370"/>
      <c r="B17" s="382"/>
      <c r="C17" s="373"/>
      <c r="D17" s="220"/>
      <c r="E17" s="219"/>
      <c r="F17" s="231">
        <f>30+30</f>
        <v>60</v>
      </c>
      <c r="G17" s="230"/>
      <c r="H17" s="212" t="s">
        <v>110</v>
      </c>
      <c r="I17" s="370"/>
      <c r="J17" s="201"/>
    </row>
    <row r="18" spans="1:10" ht="16.5" customHeight="1">
      <c r="A18" s="370"/>
      <c r="B18" s="383"/>
      <c r="C18" s="374"/>
      <c r="D18" s="217"/>
      <c r="E18" s="232"/>
      <c r="F18" s="231">
        <v>20</v>
      </c>
      <c r="G18" s="230"/>
      <c r="H18" s="212" t="s">
        <v>109</v>
      </c>
      <c r="I18" s="370"/>
      <c r="J18" s="201"/>
    </row>
    <row r="19" spans="1:10" ht="18.75" customHeight="1">
      <c r="A19" s="370"/>
      <c r="B19" s="381">
        <v>2018</v>
      </c>
      <c r="C19" s="372">
        <f>SUM(F19:F24)</f>
        <v>260</v>
      </c>
      <c r="D19" s="221"/>
      <c r="E19" s="232"/>
      <c r="F19" s="231">
        <v>20</v>
      </c>
      <c r="G19" s="230"/>
      <c r="H19" s="212" t="s">
        <v>80</v>
      </c>
      <c r="I19" s="370"/>
      <c r="J19" s="201"/>
    </row>
    <row r="20" spans="1:10" ht="18.75" customHeight="1">
      <c r="A20" s="370"/>
      <c r="B20" s="382"/>
      <c r="C20" s="373"/>
      <c r="D20" s="220"/>
      <c r="E20" s="232"/>
      <c r="F20" s="231">
        <v>20</v>
      </c>
      <c r="G20" s="230"/>
      <c r="H20" s="212" t="s">
        <v>29</v>
      </c>
      <c r="I20" s="370"/>
      <c r="J20" s="201"/>
    </row>
    <row r="21" spans="1:10" ht="15.75" customHeight="1">
      <c r="A21" s="370"/>
      <c r="B21" s="382"/>
      <c r="C21" s="373"/>
      <c r="D21" s="220"/>
      <c r="E21" s="232"/>
      <c r="F21" s="231">
        <f>30+30</f>
        <v>60</v>
      </c>
      <c r="G21" s="230"/>
      <c r="H21" s="212" t="s">
        <v>112</v>
      </c>
      <c r="I21" s="370"/>
      <c r="J21" s="201"/>
    </row>
    <row r="22" spans="1:10" ht="15" customHeight="1">
      <c r="A22" s="370"/>
      <c r="B22" s="382"/>
      <c r="C22" s="373"/>
      <c r="D22" s="220"/>
      <c r="E22" s="232"/>
      <c r="F22" s="231">
        <f>30+50</f>
        <v>80</v>
      </c>
      <c r="G22" s="230"/>
      <c r="H22" s="212" t="s">
        <v>111</v>
      </c>
      <c r="I22" s="370"/>
      <c r="J22" s="201"/>
    </row>
    <row r="23" spans="1:10" ht="18.75" customHeight="1">
      <c r="A23" s="370"/>
      <c r="B23" s="382"/>
      <c r="C23" s="373"/>
      <c r="D23" s="220"/>
      <c r="E23" s="232"/>
      <c r="F23" s="231">
        <f>30+30</f>
        <v>60</v>
      </c>
      <c r="G23" s="230"/>
      <c r="H23" s="212" t="s">
        <v>110</v>
      </c>
      <c r="I23" s="370"/>
      <c r="J23" s="201"/>
    </row>
    <row r="24" spans="1:10" ht="15.75" customHeight="1">
      <c r="A24" s="370"/>
      <c r="B24" s="383"/>
      <c r="C24" s="374"/>
      <c r="D24" s="217"/>
      <c r="E24" s="232"/>
      <c r="F24" s="231">
        <v>20</v>
      </c>
      <c r="G24" s="230"/>
      <c r="H24" s="212" t="s">
        <v>109</v>
      </c>
      <c r="I24" s="370"/>
      <c r="J24" s="201"/>
    </row>
    <row r="25" spans="1:10" ht="13.5" customHeight="1">
      <c r="A25" s="370"/>
      <c r="B25" s="381">
        <v>2019</v>
      </c>
      <c r="C25" s="372">
        <f>SUM(F25:F30)</f>
        <v>260</v>
      </c>
      <c r="D25" s="221"/>
      <c r="E25" s="232"/>
      <c r="F25" s="231">
        <v>20</v>
      </c>
      <c r="G25" s="230"/>
      <c r="H25" s="212" t="s">
        <v>80</v>
      </c>
      <c r="I25" s="370"/>
      <c r="J25" s="201"/>
    </row>
    <row r="26" spans="1:10" ht="18.75" customHeight="1">
      <c r="A26" s="370"/>
      <c r="B26" s="382"/>
      <c r="C26" s="373"/>
      <c r="D26" s="220"/>
      <c r="E26" s="232"/>
      <c r="F26" s="231">
        <v>20</v>
      </c>
      <c r="G26" s="230"/>
      <c r="H26" s="212" t="s">
        <v>29</v>
      </c>
      <c r="I26" s="370"/>
      <c r="J26" s="201"/>
    </row>
    <row r="27" spans="1:10" ht="15" customHeight="1">
      <c r="A27" s="370"/>
      <c r="B27" s="382"/>
      <c r="C27" s="373"/>
      <c r="D27" s="220"/>
      <c r="E27" s="232"/>
      <c r="F27" s="231">
        <f>30+30</f>
        <v>60</v>
      </c>
      <c r="G27" s="230"/>
      <c r="H27" s="212" t="s">
        <v>112</v>
      </c>
      <c r="I27" s="370"/>
      <c r="J27" s="201"/>
    </row>
    <row r="28" spans="1:10" ht="13.5" customHeight="1">
      <c r="A28" s="370"/>
      <c r="B28" s="382"/>
      <c r="C28" s="373"/>
      <c r="D28" s="220"/>
      <c r="E28" s="232"/>
      <c r="F28" s="231">
        <f>30+50</f>
        <v>80</v>
      </c>
      <c r="G28" s="230"/>
      <c r="H28" s="212" t="s">
        <v>111</v>
      </c>
      <c r="I28" s="370"/>
      <c r="J28" s="201"/>
    </row>
    <row r="29" spans="1:10" ht="12.75" customHeight="1">
      <c r="A29" s="370"/>
      <c r="B29" s="382"/>
      <c r="C29" s="373"/>
      <c r="D29" s="220"/>
      <c r="E29" s="232"/>
      <c r="F29" s="231">
        <f>30+30</f>
        <v>60</v>
      </c>
      <c r="G29" s="230"/>
      <c r="H29" s="212" t="s">
        <v>110</v>
      </c>
      <c r="I29" s="370"/>
      <c r="J29" s="201"/>
    </row>
    <row r="30" spans="1:10" ht="18.75" customHeight="1">
      <c r="A30" s="371"/>
      <c r="B30" s="383"/>
      <c r="C30" s="374"/>
      <c r="D30" s="217"/>
      <c r="E30" s="232"/>
      <c r="F30" s="231">
        <v>20</v>
      </c>
      <c r="G30" s="230"/>
      <c r="H30" s="212" t="s">
        <v>109</v>
      </c>
      <c r="I30" s="371"/>
      <c r="J30" s="201"/>
    </row>
    <row r="31" spans="1:10" ht="13.5" customHeight="1">
      <c r="A31" s="369" t="s">
        <v>114</v>
      </c>
      <c r="B31" s="381">
        <v>2017</v>
      </c>
      <c r="C31" s="372">
        <f>F31+F32+F33+F34+F35+F36</f>
        <v>65</v>
      </c>
      <c r="D31" s="221"/>
      <c r="E31" s="219"/>
      <c r="F31" s="216">
        <v>15</v>
      </c>
      <c r="G31" s="229"/>
      <c r="H31" s="212" t="s">
        <v>80</v>
      </c>
      <c r="I31" s="369" t="s">
        <v>113</v>
      </c>
      <c r="J31" s="201"/>
    </row>
    <row r="32" spans="1:10" ht="15.75" customHeight="1">
      <c r="A32" s="370"/>
      <c r="B32" s="382"/>
      <c r="C32" s="373"/>
      <c r="D32" s="220"/>
      <c r="E32" s="219"/>
      <c r="F32" s="216">
        <v>10</v>
      </c>
      <c r="G32" s="212"/>
      <c r="H32" s="212" t="s">
        <v>29</v>
      </c>
      <c r="I32" s="370"/>
      <c r="J32" s="201"/>
    </row>
    <row r="33" spans="1:10" ht="15" customHeight="1">
      <c r="A33" s="370"/>
      <c r="B33" s="382"/>
      <c r="C33" s="373"/>
      <c r="D33" s="220"/>
      <c r="E33" s="219"/>
      <c r="F33" s="216">
        <v>10</v>
      </c>
      <c r="G33" s="212"/>
      <c r="H33" s="212" t="s">
        <v>112</v>
      </c>
      <c r="I33" s="370"/>
      <c r="J33" s="201"/>
    </row>
    <row r="34" spans="1:10" ht="15" customHeight="1">
      <c r="A34" s="370"/>
      <c r="B34" s="382"/>
      <c r="C34" s="373"/>
      <c r="D34" s="220"/>
      <c r="E34" s="219"/>
      <c r="F34" s="216">
        <v>10</v>
      </c>
      <c r="G34" s="212"/>
      <c r="H34" s="212" t="s">
        <v>111</v>
      </c>
      <c r="I34" s="370"/>
      <c r="J34" s="201"/>
    </row>
    <row r="35" spans="1:10" ht="15.75" customHeight="1">
      <c r="A35" s="370"/>
      <c r="B35" s="382"/>
      <c r="C35" s="373"/>
      <c r="D35" s="220"/>
      <c r="E35" s="228"/>
      <c r="F35" s="227">
        <v>10</v>
      </c>
      <c r="G35" s="212"/>
      <c r="H35" s="212" t="s">
        <v>110</v>
      </c>
      <c r="I35" s="370"/>
      <c r="J35" s="201"/>
    </row>
    <row r="36" spans="1:10" ht="15.75" customHeight="1">
      <c r="A36" s="370"/>
      <c r="B36" s="383"/>
      <c r="C36" s="374"/>
      <c r="D36" s="217"/>
      <c r="E36" s="228"/>
      <c r="F36" s="227">
        <v>10</v>
      </c>
      <c r="G36" s="212"/>
      <c r="H36" s="212" t="s">
        <v>109</v>
      </c>
      <c r="I36" s="370"/>
      <c r="J36" s="201"/>
    </row>
    <row r="37" spans="1:10" ht="15.75" customHeight="1">
      <c r="A37" s="370"/>
      <c r="B37" s="381">
        <v>2018</v>
      </c>
      <c r="C37" s="372">
        <f>SUM(F37:F42)</f>
        <v>65</v>
      </c>
      <c r="D37" s="221"/>
      <c r="E37" s="225"/>
      <c r="F37" s="216">
        <v>15</v>
      </c>
      <c r="G37" s="212"/>
      <c r="H37" s="212" t="s">
        <v>80</v>
      </c>
      <c r="I37" s="370"/>
      <c r="J37" s="201"/>
    </row>
    <row r="38" spans="1:10" ht="15.75" customHeight="1">
      <c r="A38" s="370"/>
      <c r="B38" s="382"/>
      <c r="C38" s="373"/>
      <c r="D38" s="220"/>
      <c r="E38" s="225"/>
      <c r="F38" s="216">
        <v>10</v>
      </c>
      <c r="G38" s="212"/>
      <c r="H38" s="212" t="s">
        <v>29</v>
      </c>
      <c r="I38" s="370"/>
      <c r="J38" s="201"/>
    </row>
    <row r="39" spans="1:10" ht="15.75" customHeight="1">
      <c r="A39" s="370"/>
      <c r="B39" s="382"/>
      <c r="C39" s="373"/>
      <c r="D39" s="220"/>
      <c r="E39" s="225"/>
      <c r="F39" s="216">
        <v>10</v>
      </c>
      <c r="G39" s="212"/>
      <c r="H39" s="212" t="s">
        <v>112</v>
      </c>
      <c r="I39" s="370"/>
      <c r="J39" s="201"/>
    </row>
    <row r="40" spans="1:10" ht="15.75" customHeight="1">
      <c r="A40" s="370"/>
      <c r="B40" s="382"/>
      <c r="C40" s="373"/>
      <c r="D40" s="220"/>
      <c r="E40" s="225"/>
      <c r="F40" s="216">
        <v>10</v>
      </c>
      <c r="G40" s="212"/>
      <c r="H40" s="212" t="s">
        <v>111</v>
      </c>
      <c r="I40" s="370"/>
      <c r="J40" s="201"/>
    </row>
    <row r="41" spans="1:10" ht="15.75" customHeight="1">
      <c r="A41" s="370"/>
      <c r="B41" s="382"/>
      <c r="C41" s="373"/>
      <c r="D41" s="220"/>
      <c r="E41" s="225"/>
      <c r="F41" s="227">
        <v>10</v>
      </c>
      <c r="G41" s="212"/>
      <c r="H41" s="212" t="s">
        <v>110</v>
      </c>
      <c r="I41" s="370"/>
      <c r="J41" s="201"/>
    </row>
    <row r="42" spans="1:10" ht="15.75" customHeight="1">
      <c r="A42" s="370"/>
      <c r="B42" s="383"/>
      <c r="C42" s="374"/>
      <c r="D42" s="217"/>
      <c r="E42" s="225"/>
      <c r="F42" s="227">
        <v>10</v>
      </c>
      <c r="G42" s="212"/>
      <c r="H42" s="212" t="s">
        <v>109</v>
      </c>
      <c r="I42" s="370"/>
      <c r="J42" s="201"/>
    </row>
    <row r="43" spans="1:10" ht="15.75" customHeight="1">
      <c r="A43" s="370"/>
      <c r="B43" s="381">
        <v>2019</v>
      </c>
      <c r="C43" s="372">
        <f>SUM(F43:F48)</f>
        <v>65</v>
      </c>
      <c r="D43" s="221"/>
      <c r="E43" s="225"/>
      <c r="F43" s="216">
        <v>15</v>
      </c>
      <c r="G43" s="212"/>
      <c r="H43" s="212" t="s">
        <v>80</v>
      </c>
      <c r="I43" s="370"/>
      <c r="J43" s="201"/>
    </row>
    <row r="44" spans="1:10" ht="15.75" customHeight="1">
      <c r="A44" s="370"/>
      <c r="B44" s="382"/>
      <c r="C44" s="373"/>
      <c r="D44" s="220"/>
      <c r="E44" s="225"/>
      <c r="F44" s="216">
        <v>10</v>
      </c>
      <c r="G44" s="212"/>
      <c r="H44" s="212" t="s">
        <v>29</v>
      </c>
      <c r="I44" s="370"/>
      <c r="J44" s="201"/>
    </row>
    <row r="45" spans="1:10" ht="15.75" customHeight="1">
      <c r="A45" s="370"/>
      <c r="B45" s="382"/>
      <c r="C45" s="373"/>
      <c r="D45" s="220"/>
      <c r="E45" s="225"/>
      <c r="F45" s="216">
        <v>10</v>
      </c>
      <c r="G45" s="212"/>
      <c r="H45" s="212" t="s">
        <v>112</v>
      </c>
      <c r="I45" s="370"/>
      <c r="J45" s="201"/>
    </row>
    <row r="46" spans="1:10" ht="15.75" customHeight="1">
      <c r="A46" s="370"/>
      <c r="B46" s="382"/>
      <c r="C46" s="373"/>
      <c r="D46" s="220"/>
      <c r="E46" s="225"/>
      <c r="F46" s="216">
        <v>10</v>
      </c>
      <c r="G46" s="212"/>
      <c r="H46" s="212" t="s">
        <v>111</v>
      </c>
      <c r="I46" s="370"/>
      <c r="J46" s="201"/>
    </row>
    <row r="47" spans="1:10" ht="15.75" customHeight="1">
      <c r="A47" s="370"/>
      <c r="B47" s="382"/>
      <c r="C47" s="373"/>
      <c r="D47" s="220"/>
      <c r="E47" s="225"/>
      <c r="F47" s="227">
        <v>10</v>
      </c>
      <c r="G47" s="212"/>
      <c r="H47" s="212" t="s">
        <v>110</v>
      </c>
      <c r="I47" s="370"/>
      <c r="J47" s="201"/>
    </row>
    <row r="48" spans="1:10" ht="15.75" customHeight="1">
      <c r="A48" s="371"/>
      <c r="B48" s="383"/>
      <c r="C48" s="374"/>
      <c r="D48" s="217"/>
      <c r="E48" s="225"/>
      <c r="F48" s="227">
        <v>10</v>
      </c>
      <c r="G48" s="212"/>
      <c r="H48" s="212" t="s">
        <v>109</v>
      </c>
      <c r="I48" s="371"/>
      <c r="J48" s="201"/>
    </row>
    <row r="49" spans="1:10" ht="15.75" customHeight="1">
      <c r="A49" s="390" t="s">
        <v>67</v>
      </c>
      <c r="B49" s="218">
        <v>2017</v>
      </c>
      <c r="C49" s="226"/>
      <c r="D49" s="204"/>
      <c r="E49" s="225"/>
      <c r="F49" s="224">
        <f>C13+C31</f>
        <v>325</v>
      </c>
      <c r="G49" s="212"/>
      <c r="H49" s="212"/>
      <c r="I49" s="223"/>
      <c r="J49" s="201"/>
    </row>
    <row r="50" spans="1:10" ht="15.75" customHeight="1">
      <c r="A50" s="391"/>
      <c r="B50" s="218">
        <v>2018</v>
      </c>
      <c r="C50" s="226"/>
      <c r="D50" s="204"/>
      <c r="E50" s="225"/>
      <c r="F50" s="224">
        <f>C19+C37</f>
        <v>325</v>
      </c>
      <c r="G50" s="212"/>
      <c r="H50" s="212"/>
      <c r="I50" s="223"/>
      <c r="J50" s="201"/>
    </row>
    <row r="51" spans="1:10" ht="15.75" customHeight="1">
      <c r="A51" s="392"/>
      <c r="B51" s="218">
        <v>2019</v>
      </c>
      <c r="C51" s="226"/>
      <c r="D51" s="204"/>
      <c r="E51" s="225"/>
      <c r="F51" s="224">
        <f>C25+C43</f>
        <v>325</v>
      </c>
      <c r="G51" s="212"/>
      <c r="H51" s="212"/>
      <c r="I51" s="223"/>
      <c r="J51" s="201"/>
    </row>
    <row r="52" spans="1:10" ht="20.25" customHeight="1">
      <c r="A52" s="400" t="s">
        <v>108</v>
      </c>
      <c r="B52" s="401"/>
      <c r="C52" s="401"/>
      <c r="D52" s="401"/>
      <c r="E52" s="401"/>
      <c r="F52" s="401"/>
      <c r="G52" s="401"/>
      <c r="H52" s="401"/>
      <c r="I52" s="402"/>
      <c r="J52" s="201"/>
    </row>
    <row r="53" spans="1:10" ht="15.75" customHeight="1">
      <c r="A53" s="411" t="s">
        <v>107</v>
      </c>
      <c r="B53" s="412"/>
      <c r="C53" s="412"/>
      <c r="D53" s="412"/>
      <c r="E53" s="412"/>
      <c r="F53" s="412"/>
      <c r="G53" s="412"/>
      <c r="H53" s="412"/>
      <c r="I53" s="413"/>
      <c r="J53" s="201"/>
    </row>
    <row r="54" spans="1:10" ht="18">
      <c r="A54" s="408" t="s">
        <v>106</v>
      </c>
      <c r="B54" s="409"/>
      <c r="C54" s="409"/>
      <c r="D54" s="409"/>
      <c r="E54" s="409"/>
      <c r="F54" s="409"/>
      <c r="G54" s="409"/>
      <c r="H54" s="409"/>
      <c r="I54" s="410"/>
      <c r="J54" s="201"/>
    </row>
    <row r="55" spans="1:11" ht="15.75" customHeight="1">
      <c r="A55" s="369" t="s">
        <v>105</v>
      </c>
      <c r="B55" s="381">
        <v>2017</v>
      </c>
      <c r="C55" s="384">
        <f>F55+F56+F57+F58+F59+F60</f>
        <v>120</v>
      </c>
      <c r="D55" s="221"/>
      <c r="E55" s="222"/>
      <c r="F55" s="219">
        <v>20</v>
      </c>
      <c r="G55" s="213"/>
      <c r="H55" s="212" t="s">
        <v>80</v>
      </c>
      <c r="I55" s="369" t="s">
        <v>104</v>
      </c>
      <c r="J55" s="201"/>
      <c r="K55" s="407"/>
    </row>
    <row r="56" spans="1:11" ht="15.75" customHeight="1">
      <c r="A56" s="370"/>
      <c r="B56" s="382"/>
      <c r="C56" s="385"/>
      <c r="D56" s="220"/>
      <c r="E56" s="222"/>
      <c r="F56" s="219">
        <v>20</v>
      </c>
      <c r="G56" s="213"/>
      <c r="H56" s="212" t="s">
        <v>29</v>
      </c>
      <c r="I56" s="370"/>
      <c r="J56" s="201"/>
      <c r="K56" s="407"/>
    </row>
    <row r="57" spans="1:11" ht="15.75" customHeight="1">
      <c r="A57" s="370"/>
      <c r="B57" s="382"/>
      <c r="C57" s="385"/>
      <c r="D57" s="220"/>
      <c r="E57" s="222"/>
      <c r="F57" s="219">
        <v>20</v>
      </c>
      <c r="G57" s="213"/>
      <c r="H57" s="212" t="s">
        <v>101</v>
      </c>
      <c r="I57" s="370"/>
      <c r="J57" s="201"/>
      <c r="K57" s="407"/>
    </row>
    <row r="58" spans="1:11" ht="15.75" customHeight="1">
      <c r="A58" s="370"/>
      <c r="B58" s="382"/>
      <c r="C58" s="385"/>
      <c r="D58" s="220"/>
      <c r="E58" s="222"/>
      <c r="F58" s="219">
        <v>20</v>
      </c>
      <c r="G58" s="213"/>
      <c r="H58" s="212" t="s">
        <v>100</v>
      </c>
      <c r="I58" s="370"/>
      <c r="J58" s="201"/>
      <c r="K58" s="407"/>
    </row>
    <row r="59" spans="1:11" ht="15.75" customHeight="1">
      <c r="A59" s="370"/>
      <c r="B59" s="382"/>
      <c r="C59" s="385"/>
      <c r="D59" s="220"/>
      <c r="E59" s="222"/>
      <c r="F59" s="219">
        <v>20</v>
      </c>
      <c r="G59" s="213"/>
      <c r="H59" s="212" t="s">
        <v>99</v>
      </c>
      <c r="I59" s="370"/>
      <c r="J59" s="201"/>
      <c r="K59" s="407"/>
    </row>
    <row r="60" spans="1:10" ht="15.75" customHeight="1">
      <c r="A60" s="370"/>
      <c r="B60" s="383"/>
      <c r="C60" s="386"/>
      <c r="D60" s="217"/>
      <c r="E60" s="216"/>
      <c r="F60" s="219">
        <v>20</v>
      </c>
      <c r="G60" s="213"/>
      <c r="H60" s="212" t="s">
        <v>98</v>
      </c>
      <c r="I60" s="370"/>
      <c r="J60" s="201"/>
    </row>
    <row r="61" spans="1:10" ht="15.75" customHeight="1">
      <c r="A61" s="370"/>
      <c r="B61" s="381">
        <v>2018</v>
      </c>
      <c r="C61" s="387">
        <f>SUM(F61:F66)</f>
        <v>120</v>
      </c>
      <c r="D61" s="221"/>
      <c r="E61" s="216"/>
      <c r="F61" s="219">
        <v>20</v>
      </c>
      <c r="G61" s="213"/>
      <c r="H61" s="212" t="s">
        <v>80</v>
      </c>
      <c r="I61" s="370"/>
      <c r="J61" s="201"/>
    </row>
    <row r="62" spans="1:10" ht="15.75" customHeight="1">
      <c r="A62" s="370"/>
      <c r="B62" s="382"/>
      <c r="C62" s="388"/>
      <c r="D62" s="220"/>
      <c r="E62" s="216"/>
      <c r="F62" s="219">
        <v>20</v>
      </c>
      <c r="G62" s="213"/>
      <c r="H62" s="212" t="s">
        <v>29</v>
      </c>
      <c r="I62" s="370"/>
      <c r="J62" s="201"/>
    </row>
    <row r="63" spans="1:10" ht="15.75" customHeight="1">
      <c r="A63" s="370"/>
      <c r="B63" s="382"/>
      <c r="C63" s="388"/>
      <c r="D63" s="220"/>
      <c r="E63" s="216"/>
      <c r="F63" s="219">
        <v>20</v>
      </c>
      <c r="G63" s="213"/>
      <c r="H63" s="212" t="s">
        <v>101</v>
      </c>
      <c r="I63" s="370"/>
      <c r="J63" s="201"/>
    </row>
    <row r="64" spans="1:10" ht="15.75" customHeight="1">
      <c r="A64" s="370"/>
      <c r="B64" s="382"/>
      <c r="C64" s="388"/>
      <c r="D64" s="220"/>
      <c r="E64" s="216"/>
      <c r="F64" s="219">
        <v>20</v>
      </c>
      <c r="G64" s="213"/>
      <c r="H64" s="212" t="s">
        <v>100</v>
      </c>
      <c r="I64" s="370"/>
      <c r="J64" s="201"/>
    </row>
    <row r="65" spans="1:10" ht="15.75" customHeight="1">
      <c r="A65" s="370"/>
      <c r="B65" s="382"/>
      <c r="C65" s="388"/>
      <c r="D65" s="220"/>
      <c r="E65" s="216"/>
      <c r="F65" s="219">
        <v>20</v>
      </c>
      <c r="G65" s="213"/>
      <c r="H65" s="212" t="s">
        <v>99</v>
      </c>
      <c r="I65" s="370"/>
      <c r="J65" s="201"/>
    </row>
    <row r="66" spans="1:10" ht="15.75" customHeight="1">
      <c r="A66" s="370"/>
      <c r="B66" s="383"/>
      <c r="C66" s="389"/>
      <c r="D66" s="217"/>
      <c r="E66" s="216"/>
      <c r="F66" s="219">
        <v>20</v>
      </c>
      <c r="G66" s="213"/>
      <c r="H66" s="212" t="s">
        <v>98</v>
      </c>
      <c r="I66" s="370"/>
      <c r="J66" s="201"/>
    </row>
    <row r="67" spans="1:10" ht="15.75" customHeight="1">
      <c r="A67" s="370"/>
      <c r="B67" s="381">
        <v>2019</v>
      </c>
      <c r="C67" s="384">
        <f>SUM(F67:F72)</f>
        <v>120</v>
      </c>
      <c r="D67" s="221"/>
      <c r="E67" s="216"/>
      <c r="F67" s="219">
        <v>20</v>
      </c>
      <c r="G67" s="213"/>
      <c r="H67" s="212" t="s">
        <v>80</v>
      </c>
      <c r="I67" s="370"/>
      <c r="J67" s="201"/>
    </row>
    <row r="68" spans="1:10" ht="15.75" customHeight="1">
      <c r="A68" s="370"/>
      <c r="B68" s="382"/>
      <c r="C68" s="385"/>
      <c r="D68" s="220"/>
      <c r="E68" s="216"/>
      <c r="F68" s="219">
        <v>20</v>
      </c>
      <c r="G68" s="213"/>
      <c r="H68" s="212" t="s">
        <v>29</v>
      </c>
      <c r="I68" s="370"/>
      <c r="J68" s="201"/>
    </row>
    <row r="69" spans="1:10" ht="15.75" customHeight="1">
      <c r="A69" s="370"/>
      <c r="B69" s="382"/>
      <c r="C69" s="385"/>
      <c r="D69" s="220"/>
      <c r="E69" s="216"/>
      <c r="F69" s="219">
        <v>20</v>
      </c>
      <c r="G69" s="213"/>
      <c r="H69" s="212" t="s">
        <v>101</v>
      </c>
      <c r="I69" s="370"/>
      <c r="J69" s="201"/>
    </row>
    <row r="70" spans="1:10" ht="15.75" customHeight="1">
      <c r="A70" s="370"/>
      <c r="B70" s="382"/>
      <c r="C70" s="385"/>
      <c r="D70" s="220"/>
      <c r="E70" s="216"/>
      <c r="F70" s="219">
        <v>20</v>
      </c>
      <c r="G70" s="213"/>
      <c r="H70" s="212" t="s">
        <v>100</v>
      </c>
      <c r="I70" s="370"/>
      <c r="J70" s="201"/>
    </row>
    <row r="71" spans="1:10" ht="15.75" customHeight="1">
      <c r="A71" s="370"/>
      <c r="B71" s="382"/>
      <c r="C71" s="385"/>
      <c r="D71" s="220"/>
      <c r="E71" s="216"/>
      <c r="F71" s="219">
        <v>20</v>
      </c>
      <c r="G71" s="213"/>
      <c r="H71" s="212" t="s">
        <v>99</v>
      </c>
      <c r="I71" s="370"/>
      <c r="J71" s="201"/>
    </row>
    <row r="72" spans="1:10" ht="15.75" customHeight="1">
      <c r="A72" s="371"/>
      <c r="B72" s="383"/>
      <c r="C72" s="386"/>
      <c r="D72" s="217"/>
      <c r="E72" s="216"/>
      <c r="F72" s="219">
        <v>20</v>
      </c>
      <c r="G72" s="213"/>
      <c r="H72" s="212" t="s">
        <v>98</v>
      </c>
      <c r="I72" s="371"/>
      <c r="J72" s="201"/>
    </row>
    <row r="73" spans="1:10" ht="15.75" customHeight="1">
      <c r="A73" s="369" t="s">
        <v>103</v>
      </c>
      <c r="B73" s="381">
        <v>2017</v>
      </c>
      <c r="C73" s="384">
        <f>F73+F74+F75+F76+F77</f>
        <v>7.465</v>
      </c>
      <c r="D73" s="221"/>
      <c r="E73" s="216"/>
      <c r="F73" s="219">
        <v>1.15</v>
      </c>
      <c r="G73" s="213"/>
      <c r="H73" s="212" t="s">
        <v>80</v>
      </c>
      <c r="I73" s="369" t="s">
        <v>102</v>
      </c>
      <c r="J73" s="201"/>
    </row>
    <row r="74" spans="1:10" ht="15.75" customHeight="1">
      <c r="A74" s="370"/>
      <c r="B74" s="382"/>
      <c r="C74" s="385"/>
      <c r="D74" s="220"/>
      <c r="E74" s="216"/>
      <c r="F74" s="219">
        <v>1.15</v>
      </c>
      <c r="G74" s="213"/>
      <c r="H74" s="212" t="s">
        <v>101</v>
      </c>
      <c r="I74" s="370"/>
      <c r="J74" s="201"/>
    </row>
    <row r="75" spans="1:10" ht="15.75" customHeight="1">
      <c r="A75" s="370"/>
      <c r="B75" s="382"/>
      <c r="C75" s="385"/>
      <c r="D75" s="220"/>
      <c r="E75" s="216"/>
      <c r="F75" s="219">
        <v>2.295</v>
      </c>
      <c r="G75" s="213"/>
      <c r="H75" s="212" t="s">
        <v>100</v>
      </c>
      <c r="I75" s="370"/>
      <c r="J75" s="201"/>
    </row>
    <row r="76" spans="1:10" ht="15.75" customHeight="1">
      <c r="A76" s="370"/>
      <c r="B76" s="382"/>
      <c r="C76" s="385"/>
      <c r="D76" s="220"/>
      <c r="E76" s="216"/>
      <c r="F76" s="219">
        <v>0.575</v>
      </c>
      <c r="G76" s="213"/>
      <c r="H76" s="212" t="s">
        <v>99</v>
      </c>
      <c r="I76" s="370"/>
      <c r="J76" s="201"/>
    </row>
    <row r="77" spans="1:10" ht="15.75" customHeight="1">
      <c r="A77" s="370"/>
      <c r="B77" s="383"/>
      <c r="C77" s="386"/>
      <c r="D77" s="217"/>
      <c r="E77" s="216"/>
      <c r="F77" s="219">
        <v>2.295</v>
      </c>
      <c r="G77" s="213"/>
      <c r="H77" s="212" t="s">
        <v>98</v>
      </c>
      <c r="I77" s="370"/>
      <c r="J77" s="201"/>
    </row>
    <row r="78" spans="1:10" ht="15.75" customHeight="1">
      <c r="A78" s="370"/>
      <c r="B78" s="381">
        <v>2018</v>
      </c>
      <c r="C78" s="384">
        <f>F78+F79+F80+F81+F82</f>
        <v>7.465</v>
      </c>
      <c r="D78" s="221"/>
      <c r="E78" s="216"/>
      <c r="F78" s="219">
        <v>1.15</v>
      </c>
      <c r="G78" s="213"/>
      <c r="H78" s="212" t="s">
        <v>80</v>
      </c>
      <c r="I78" s="370"/>
      <c r="J78" s="201"/>
    </row>
    <row r="79" spans="1:10" ht="15.75" customHeight="1">
      <c r="A79" s="370"/>
      <c r="B79" s="382"/>
      <c r="C79" s="385"/>
      <c r="D79" s="220"/>
      <c r="E79" s="216"/>
      <c r="F79" s="219">
        <v>1.15</v>
      </c>
      <c r="G79" s="213"/>
      <c r="H79" s="212" t="s">
        <v>101</v>
      </c>
      <c r="I79" s="370"/>
      <c r="J79" s="201"/>
    </row>
    <row r="80" spans="1:10" ht="15.75" customHeight="1">
      <c r="A80" s="370"/>
      <c r="B80" s="382"/>
      <c r="C80" s="385"/>
      <c r="D80" s="220"/>
      <c r="E80" s="216"/>
      <c r="F80" s="219">
        <v>2.295</v>
      </c>
      <c r="G80" s="213"/>
      <c r="H80" s="212" t="s">
        <v>100</v>
      </c>
      <c r="I80" s="370"/>
      <c r="J80" s="201"/>
    </row>
    <row r="81" spans="1:10" ht="15.75" customHeight="1">
      <c r="A81" s="370"/>
      <c r="B81" s="382"/>
      <c r="C81" s="385"/>
      <c r="D81" s="220"/>
      <c r="E81" s="216"/>
      <c r="F81" s="219">
        <v>0.575</v>
      </c>
      <c r="G81" s="213"/>
      <c r="H81" s="212" t="s">
        <v>99</v>
      </c>
      <c r="I81" s="370"/>
      <c r="J81" s="201"/>
    </row>
    <row r="82" spans="1:10" ht="15.75" customHeight="1">
      <c r="A82" s="370"/>
      <c r="B82" s="383"/>
      <c r="C82" s="386"/>
      <c r="D82" s="217"/>
      <c r="E82" s="216"/>
      <c r="F82" s="219">
        <v>2.295</v>
      </c>
      <c r="G82" s="213"/>
      <c r="H82" s="212" t="s">
        <v>98</v>
      </c>
      <c r="I82" s="370"/>
      <c r="J82" s="201"/>
    </row>
    <row r="83" spans="1:10" ht="15.75" customHeight="1">
      <c r="A83" s="370"/>
      <c r="B83" s="381">
        <v>2019</v>
      </c>
      <c r="C83" s="384">
        <f>F83+F84+F85+F86+F87</f>
        <v>7.465</v>
      </c>
      <c r="D83" s="221"/>
      <c r="E83" s="216"/>
      <c r="F83" s="219">
        <v>1.15</v>
      </c>
      <c r="G83" s="213"/>
      <c r="H83" s="212" t="s">
        <v>80</v>
      </c>
      <c r="I83" s="370"/>
      <c r="J83" s="201"/>
    </row>
    <row r="84" spans="1:10" ht="15.75" customHeight="1">
      <c r="A84" s="370"/>
      <c r="B84" s="382"/>
      <c r="C84" s="385"/>
      <c r="D84" s="220"/>
      <c r="E84" s="216"/>
      <c r="F84" s="219">
        <v>1.15</v>
      </c>
      <c r="G84" s="213"/>
      <c r="H84" s="212" t="s">
        <v>101</v>
      </c>
      <c r="I84" s="370"/>
      <c r="J84" s="201"/>
    </row>
    <row r="85" spans="1:10" ht="15.75" customHeight="1">
      <c r="A85" s="370"/>
      <c r="B85" s="382"/>
      <c r="C85" s="385"/>
      <c r="D85" s="220"/>
      <c r="E85" s="216"/>
      <c r="F85" s="219">
        <v>2.295</v>
      </c>
      <c r="G85" s="213"/>
      <c r="H85" s="212" t="s">
        <v>100</v>
      </c>
      <c r="I85" s="370"/>
      <c r="J85" s="201"/>
    </row>
    <row r="86" spans="1:10" ht="15.75" customHeight="1">
      <c r="A86" s="370"/>
      <c r="B86" s="382"/>
      <c r="C86" s="385"/>
      <c r="D86" s="220"/>
      <c r="E86" s="216"/>
      <c r="F86" s="219">
        <v>0.575</v>
      </c>
      <c r="G86" s="213"/>
      <c r="H86" s="212" t="s">
        <v>99</v>
      </c>
      <c r="I86" s="370"/>
      <c r="J86" s="201"/>
    </row>
    <row r="87" spans="1:10" ht="15.75" customHeight="1">
      <c r="A87" s="371"/>
      <c r="B87" s="383"/>
      <c r="C87" s="386"/>
      <c r="D87" s="217"/>
      <c r="E87" s="216"/>
      <c r="F87" s="219">
        <v>2.295</v>
      </c>
      <c r="G87" s="213"/>
      <c r="H87" s="212" t="s">
        <v>98</v>
      </c>
      <c r="I87" s="371"/>
      <c r="J87" s="201"/>
    </row>
    <row r="88" spans="1:10" ht="15.75" customHeight="1">
      <c r="A88" s="390" t="s">
        <v>67</v>
      </c>
      <c r="B88" s="218">
        <v>2017</v>
      </c>
      <c r="C88" s="217"/>
      <c r="D88" s="217"/>
      <c r="E88" s="216"/>
      <c r="F88" s="204">
        <f>C55+C73</f>
        <v>127.465</v>
      </c>
      <c r="G88" s="213"/>
      <c r="H88" s="212"/>
      <c r="I88" s="215"/>
      <c r="J88" s="201"/>
    </row>
    <row r="89" spans="1:10" ht="15.75" customHeight="1">
      <c r="A89" s="391"/>
      <c r="B89" s="218">
        <v>2018</v>
      </c>
      <c r="C89" s="217"/>
      <c r="D89" s="217"/>
      <c r="E89" s="216"/>
      <c r="F89" s="204">
        <f>C61+C78</f>
        <v>127.465</v>
      </c>
      <c r="G89" s="213"/>
      <c r="H89" s="212"/>
      <c r="I89" s="215"/>
      <c r="J89" s="201"/>
    </row>
    <row r="90" spans="1:10" ht="15.75" customHeight="1">
      <c r="A90" s="392"/>
      <c r="B90" s="218">
        <v>2019</v>
      </c>
      <c r="C90" s="217"/>
      <c r="D90" s="217"/>
      <c r="E90" s="216"/>
      <c r="F90" s="204">
        <f>C67+C83</f>
        <v>127.465</v>
      </c>
      <c r="G90" s="213"/>
      <c r="H90" s="212"/>
      <c r="I90" s="215"/>
      <c r="J90" s="201"/>
    </row>
    <row r="91" spans="1:10" ht="31.5" customHeight="1">
      <c r="A91" s="214" t="s">
        <v>97</v>
      </c>
      <c r="B91" s="204" t="s">
        <v>96</v>
      </c>
      <c r="C91" s="204">
        <f>C92+C93+C94</f>
        <v>1357.395</v>
      </c>
      <c r="D91" s="204"/>
      <c r="E91" s="204">
        <v>0</v>
      </c>
      <c r="F91" s="204">
        <f>F92+F93+F94</f>
        <v>1357.395</v>
      </c>
      <c r="G91" s="213"/>
      <c r="H91" s="212"/>
      <c r="I91" s="208"/>
      <c r="J91" s="201"/>
    </row>
    <row r="92" spans="1:10" ht="27" customHeight="1">
      <c r="A92" s="207"/>
      <c r="B92" s="206" t="s">
        <v>95</v>
      </c>
      <c r="C92" s="209">
        <f>E92+F92</f>
        <v>452.465</v>
      </c>
      <c r="D92" s="209"/>
      <c r="E92" s="211">
        <v>0</v>
      </c>
      <c r="F92" s="209">
        <f>C13+C31+C55+C73</f>
        <v>452.465</v>
      </c>
      <c r="G92" s="203"/>
      <c r="H92" s="203"/>
      <c r="I92" s="208"/>
      <c r="J92" s="201"/>
    </row>
    <row r="93" spans="1:10" ht="27.75" customHeight="1">
      <c r="A93" s="207"/>
      <c r="B93" s="206" t="s">
        <v>94</v>
      </c>
      <c r="C93" s="209">
        <f>E93+F93</f>
        <v>452.465</v>
      </c>
      <c r="D93" s="209"/>
      <c r="E93" s="210">
        <v>0</v>
      </c>
      <c r="F93" s="209">
        <f>C19+C37+C61+C78</f>
        <v>452.465</v>
      </c>
      <c r="G93" s="203"/>
      <c r="H93" s="203"/>
      <c r="I93" s="208"/>
      <c r="J93" s="201"/>
    </row>
    <row r="94" spans="1:10" ht="30" customHeight="1">
      <c r="A94" s="207"/>
      <c r="B94" s="206" t="s">
        <v>93</v>
      </c>
      <c r="C94" s="204">
        <f>F94</f>
        <v>452.465</v>
      </c>
      <c r="D94" s="204"/>
      <c r="E94" s="205"/>
      <c r="F94" s="204">
        <f>C25+C43+C67+C83</f>
        <v>452.465</v>
      </c>
      <c r="G94" s="203"/>
      <c r="H94" s="203"/>
      <c r="I94" s="202"/>
      <c r="J94" s="201"/>
    </row>
    <row r="95" spans="4:7" ht="19.5" customHeight="1">
      <c r="D95" s="200"/>
      <c r="E95" s="199"/>
      <c r="F95" s="198"/>
      <c r="G95" s="198"/>
    </row>
    <row r="96" spans="1:7" ht="18">
      <c r="A96" s="195"/>
      <c r="B96" s="195"/>
      <c r="C96" s="193"/>
      <c r="D96" s="194"/>
      <c r="E96" s="197"/>
      <c r="F96" s="193"/>
      <c r="G96" s="193"/>
    </row>
    <row r="97" spans="1:7" ht="18">
      <c r="A97" s="192"/>
      <c r="B97" s="192"/>
      <c r="C97" s="193"/>
      <c r="D97" s="194"/>
      <c r="E97" s="197"/>
      <c r="F97" s="193"/>
      <c r="G97" s="193"/>
    </row>
    <row r="98" spans="1:7" ht="21.75" customHeight="1">
      <c r="A98" s="195"/>
      <c r="B98" s="195"/>
      <c r="C98" s="195"/>
      <c r="D98" s="194"/>
      <c r="E98" s="197"/>
      <c r="F98" s="195"/>
      <c r="G98" s="196"/>
    </row>
    <row r="99" spans="1:8" ht="18">
      <c r="A99" s="195"/>
      <c r="B99" s="187"/>
      <c r="C99" s="191"/>
      <c r="D99" s="194"/>
      <c r="E99" s="184"/>
      <c r="F99" s="191"/>
      <c r="G99" s="191"/>
      <c r="H99" s="181"/>
    </row>
    <row r="100" spans="1:8" ht="18" customHeight="1">
      <c r="A100" s="195"/>
      <c r="B100" s="187"/>
      <c r="C100" s="191"/>
      <c r="D100" s="194"/>
      <c r="E100" s="184"/>
      <c r="F100" s="191"/>
      <c r="G100" s="184"/>
      <c r="H100" s="181"/>
    </row>
    <row r="101" spans="1:8" ht="18.75" customHeight="1">
      <c r="A101" s="180"/>
      <c r="B101" s="187"/>
      <c r="C101" s="191"/>
      <c r="D101" s="194"/>
      <c r="E101" s="184"/>
      <c r="F101" s="191"/>
      <c r="G101" s="184"/>
      <c r="H101" s="181"/>
    </row>
    <row r="102" spans="1:9" ht="20.25" customHeight="1">
      <c r="A102" s="180"/>
      <c r="B102" s="187"/>
      <c r="C102" s="191"/>
      <c r="D102" s="194"/>
      <c r="E102" s="184"/>
      <c r="F102" s="191"/>
      <c r="G102" s="184"/>
      <c r="H102" s="181"/>
      <c r="I102" s="180"/>
    </row>
    <row r="103" spans="1:10" ht="16.5" customHeight="1">
      <c r="A103" s="180"/>
      <c r="B103" s="184"/>
      <c r="C103" s="191"/>
      <c r="D103" s="193"/>
      <c r="E103" s="184"/>
      <c r="F103" s="191"/>
      <c r="G103" s="184"/>
      <c r="H103" s="181"/>
      <c r="I103" s="180"/>
      <c r="J103" s="180"/>
    </row>
    <row r="104" spans="1:10" ht="18" customHeight="1">
      <c r="A104" s="180"/>
      <c r="B104" s="182"/>
      <c r="C104" s="191"/>
      <c r="D104" s="193"/>
      <c r="E104" s="184"/>
      <c r="F104" s="191"/>
      <c r="G104" s="184"/>
      <c r="H104" s="181"/>
      <c r="I104" s="180"/>
      <c r="J104" s="180"/>
    </row>
    <row r="105" spans="1:10" ht="21" customHeight="1">
      <c r="A105" s="180"/>
      <c r="B105" s="182"/>
      <c r="C105" s="191"/>
      <c r="D105" s="192"/>
      <c r="E105" s="184"/>
      <c r="F105" s="191"/>
      <c r="G105" s="184"/>
      <c r="H105" s="181"/>
      <c r="I105" s="180"/>
      <c r="J105" s="180"/>
    </row>
    <row r="106" spans="1:9" ht="15" customHeight="1">
      <c r="A106" s="180"/>
      <c r="B106" s="179"/>
      <c r="C106" s="181"/>
      <c r="F106" s="181"/>
      <c r="I106" s="180"/>
    </row>
    <row r="107" spans="1:9" ht="18.75" customHeight="1">
      <c r="A107" s="190"/>
      <c r="B107" s="368"/>
      <c r="C107" s="368"/>
      <c r="D107" s="368"/>
      <c r="E107" s="368"/>
      <c r="F107" s="189"/>
      <c r="G107" s="189"/>
      <c r="H107" s="188"/>
      <c r="I107" s="180"/>
    </row>
    <row r="108" spans="2:9" ht="18.75" customHeight="1">
      <c r="B108" s="187"/>
      <c r="C108" s="186"/>
      <c r="D108" s="181"/>
      <c r="E108" s="185"/>
      <c r="F108" s="185"/>
      <c r="G108" s="185"/>
      <c r="H108" s="185"/>
      <c r="I108" s="180"/>
    </row>
    <row r="109" spans="2:9" ht="18.75" customHeight="1">
      <c r="B109" s="184"/>
      <c r="E109" s="184"/>
      <c r="F109" s="181"/>
      <c r="I109" s="180"/>
    </row>
    <row r="110" spans="2:9" ht="18.75" customHeight="1">
      <c r="B110" s="182"/>
      <c r="E110" s="183"/>
      <c r="F110" s="181"/>
      <c r="I110" s="180"/>
    </row>
    <row r="111" spans="2:9" ht="17.25" customHeight="1">
      <c r="B111" s="182"/>
      <c r="E111" s="182"/>
      <c r="F111" s="181"/>
      <c r="I111" s="180"/>
    </row>
    <row r="112" ht="12.75">
      <c r="I112" s="180"/>
    </row>
    <row r="113" spans="6:9" s="178" customFormat="1" ht="12.75">
      <c r="F113" s="181"/>
      <c r="I113" s="180"/>
    </row>
    <row r="114" s="178" customFormat="1" ht="12.75">
      <c r="I114" s="180"/>
    </row>
    <row r="115" s="178" customFormat="1" ht="12.75">
      <c r="I115" s="180"/>
    </row>
    <row r="116" s="178" customFormat="1" ht="12.75">
      <c r="I116" s="180"/>
    </row>
  </sheetData>
  <sheetProtection selectLockedCells="1" selectUnlockedCells="1"/>
  <mergeCells count="54">
    <mergeCell ref="A88:A90"/>
    <mergeCell ref="K55:K59"/>
    <mergeCell ref="C55:C60"/>
    <mergeCell ref="A54:I54"/>
    <mergeCell ref="A53:I53"/>
    <mergeCell ref="B83:B87"/>
    <mergeCell ref="C83:C87"/>
    <mergeCell ref="B78:B82"/>
    <mergeCell ref="B61:B66"/>
    <mergeCell ref="C73:C77"/>
    <mergeCell ref="B67:B72"/>
    <mergeCell ref="I55:I72"/>
    <mergeCell ref="I73:I87"/>
    <mergeCell ref="A52:I52"/>
    <mergeCell ref="I5:I7"/>
    <mergeCell ref="G6:G7"/>
    <mergeCell ref="A9:I9"/>
    <mergeCell ref="A10:I10"/>
    <mergeCell ref="B13:B18"/>
    <mergeCell ref="I31:I48"/>
    <mergeCell ref="A3:I3"/>
    <mergeCell ref="A5:A7"/>
    <mergeCell ref="B5:B7"/>
    <mergeCell ref="C5:C7"/>
    <mergeCell ref="H5:H7"/>
    <mergeCell ref="D5:G5"/>
    <mergeCell ref="D6:D7"/>
    <mergeCell ref="E6:F6"/>
    <mergeCell ref="B37:B42"/>
    <mergeCell ref="C31:C36"/>
    <mergeCell ref="B43:B48"/>
    <mergeCell ref="B19:B24"/>
    <mergeCell ref="C37:C42"/>
    <mergeCell ref="C43:C48"/>
    <mergeCell ref="A73:A87"/>
    <mergeCell ref="C25:C30"/>
    <mergeCell ref="B25:B30"/>
    <mergeCell ref="C67:C72"/>
    <mergeCell ref="C78:C82"/>
    <mergeCell ref="B73:B77"/>
    <mergeCell ref="C61:C66"/>
    <mergeCell ref="A49:A51"/>
    <mergeCell ref="A13:A30"/>
    <mergeCell ref="A31:A48"/>
    <mergeCell ref="B107:C107"/>
    <mergeCell ref="A55:A72"/>
    <mergeCell ref="C19:C24"/>
    <mergeCell ref="D107:E107"/>
    <mergeCell ref="A12:I12"/>
    <mergeCell ref="A11:I11"/>
    <mergeCell ref="C13:C18"/>
    <mergeCell ref="I13:I30"/>
    <mergeCell ref="B31:B36"/>
    <mergeCell ref="B55:B60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C10">
      <selection activeCell="G30" sqref="G30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9" ht="18.75">
      <c r="C1" s="414" t="s">
        <v>132</v>
      </c>
      <c r="D1" s="414"/>
      <c r="E1" s="414"/>
      <c r="F1" s="414"/>
      <c r="G1" s="414"/>
      <c r="H1" s="414"/>
      <c r="I1" s="414"/>
    </row>
    <row r="2" spans="1:9" ht="21" thickBot="1">
      <c r="A2" s="415" t="s">
        <v>133</v>
      </c>
      <c r="B2" s="415"/>
      <c r="C2" s="415"/>
      <c r="D2" s="415"/>
      <c r="E2" s="415"/>
      <c r="F2" s="415"/>
      <c r="G2" s="415"/>
      <c r="H2" s="415"/>
      <c r="I2" s="415"/>
    </row>
    <row r="3" spans="1:9" ht="19.5" thickBot="1">
      <c r="A3" s="285" t="s">
        <v>134</v>
      </c>
      <c r="B3" s="285" t="s">
        <v>135</v>
      </c>
      <c r="C3" s="285" t="s">
        <v>136</v>
      </c>
      <c r="D3" s="283" t="s">
        <v>20</v>
      </c>
      <c r="E3" s="284"/>
      <c r="F3" s="284"/>
      <c r="G3" s="293"/>
      <c r="H3" s="285" t="s">
        <v>137</v>
      </c>
      <c r="I3" s="285" t="s">
        <v>138</v>
      </c>
    </row>
    <row r="4" spans="1:9" ht="19.5" thickBot="1">
      <c r="A4" s="286"/>
      <c r="B4" s="286"/>
      <c r="C4" s="286"/>
      <c r="D4" s="285" t="s">
        <v>17</v>
      </c>
      <c r="E4" s="283" t="s">
        <v>21</v>
      </c>
      <c r="F4" s="284"/>
      <c r="G4" s="293"/>
      <c r="H4" s="286"/>
      <c r="I4" s="286"/>
    </row>
    <row r="5" spans="1:9" ht="12.75">
      <c r="A5" s="286"/>
      <c r="B5" s="286"/>
      <c r="C5" s="286"/>
      <c r="D5" s="286"/>
      <c r="E5" s="285" t="s">
        <v>123</v>
      </c>
      <c r="F5" s="285" t="s">
        <v>122</v>
      </c>
      <c r="G5" s="285" t="s">
        <v>22</v>
      </c>
      <c r="H5" s="286"/>
      <c r="I5" s="286"/>
    </row>
    <row r="6" spans="1:9" ht="12.75">
      <c r="A6" s="286"/>
      <c r="B6" s="286"/>
      <c r="C6" s="286"/>
      <c r="D6" s="286"/>
      <c r="E6" s="286"/>
      <c r="F6" s="286"/>
      <c r="G6" s="286"/>
      <c r="H6" s="286"/>
      <c r="I6" s="286"/>
    </row>
    <row r="7" spans="1:9" ht="13.5" thickBot="1">
      <c r="A7" s="287"/>
      <c r="B7" s="286"/>
      <c r="C7" s="286"/>
      <c r="D7" s="287"/>
      <c r="E7" s="287"/>
      <c r="F7" s="287"/>
      <c r="G7" s="287"/>
      <c r="H7" s="287"/>
      <c r="I7" s="287"/>
    </row>
    <row r="8" spans="1:9" ht="19.5" thickBot="1">
      <c r="A8" s="11">
        <v>1</v>
      </c>
      <c r="B8" s="175">
        <v>2</v>
      </c>
      <c r="C8" s="175">
        <v>3</v>
      </c>
      <c r="D8" s="175">
        <v>4</v>
      </c>
      <c r="E8" s="175">
        <v>5</v>
      </c>
      <c r="F8" s="11">
        <v>6</v>
      </c>
      <c r="G8" s="49">
        <v>7</v>
      </c>
      <c r="H8" s="49">
        <v>8</v>
      </c>
      <c r="I8" s="11">
        <v>9</v>
      </c>
    </row>
    <row r="9" spans="1:9" ht="20.25" thickBot="1">
      <c r="A9" s="416" t="s">
        <v>139</v>
      </c>
      <c r="B9" s="417"/>
      <c r="C9" s="417"/>
      <c r="D9" s="417"/>
      <c r="E9" s="417"/>
      <c r="F9" s="417"/>
      <c r="G9" s="417"/>
      <c r="H9" s="417"/>
      <c r="I9" s="418"/>
    </row>
    <row r="10" spans="1:9" ht="12.75">
      <c r="A10" s="419" t="s">
        <v>140</v>
      </c>
      <c r="B10" s="420"/>
      <c r="C10" s="420"/>
      <c r="D10" s="420"/>
      <c r="E10" s="420"/>
      <c r="F10" s="420"/>
      <c r="G10" s="420"/>
      <c r="H10" s="420"/>
      <c r="I10" s="421"/>
    </row>
    <row r="11" spans="1:9" ht="13.5" thickBot="1">
      <c r="A11" s="422"/>
      <c r="B11" s="423"/>
      <c r="C11" s="423"/>
      <c r="D11" s="423"/>
      <c r="E11" s="423"/>
      <c r="F11" s="423"/>
      <c r="G11" s="423"/>
      <c r="H11" s="423"/>
      <c r="I11" s="424"/>
    </row>
    <row r="12" spans="1:9" ht="18.75">
      <c r="A12" s="425" t="s">
        <v>141</v>
      </c>
      <c r="B12" s="426"/>
      <c r="C12" s="426"/>
      <c r="D12" s="426"/>
      <c r="E12" s="426"/>
      <c r="F12" s="426"/>
      <c r="G12" s="426"/>
      <c r="H12" s="426"/>
      <c r="I12" s="427"/>
    </row>
    <row r="13" spans="1:9" ht="19.5" thickBot="1">
      <c r="A13" s="428" t="s">
        <v>142</v>
      </c>
      <c r="B13" s="429"/>
      <c r="C13" s="429"/>
      <c r="D13" s="429"/>
      <c r="E13" s="429"/>
      <c r="F13" s="429"/>
      <c r="G13" s="429"/>
      <c r="H13" s="429"/>
      <c r="I13" s="430"/>
    </row>
    <row r="14" spans="1:9" ht="19.5" thickBot="1">
      <c r="A14" s="176" t="s">
        <v>143</v>
      </c>
      <c r="B14" s="175"/>
      <c r="C14" s="11"/>
      <c r="D14" s="11"/>
      <c r="E14" s="11"/>
      <c r="F14" s="11"/>
      <c r="G14" s="11"/>
      <c r="H14" s="177"/>
      <c r="I14" s="26"/>
    </row>
    <row r="15" spans="1:9" ht="19.5" thickBot="1">
      <c r="A15" s="354" t="s">
        <v>144</v>
      </c>
      <c r="B15" s="431">
        <v>2017</v>
      </c>
      <c r="C15" s="432">
        <f aca="true" t="shared" si="0" ref="C15:C26">E15+F15</f>
        <v>3881.165</v>
      </c>
      <c r="D15" s="432"/>
      <c r="E15" s="433">
        <v>1894</v>
      </c>
      <c r="F15" s="434">
        <f>F18+F21+F24</f>
        <v>1987.165</v>
      </c>
      <c r="G15" s="434"/>
      <c r="H15" s="435" t="s">
        <v>4</v>
      </c>
      <c r="I15" s="436" t="s">
        <v>145</v>
      </c>
    </row>
    <row r="16" spans="1:9" ht="19.5" thickBot="1">
      <c r="A16" s="437"/>
      <c r="B16" s="438">
        <v>2018</v>
      </c>
      <c r="C16" s="432">
        <f t="shared" si="0"/>
        <v>3881.165</v>
      </c>
      <c r="D16" s="432"/>
      <c r="E16" s="433">
        <v>1894</v>
      </c>
      <c r="F16" s="434">
        <f>F19+F22+F25</f>
        <v>1987.165</v>
      </c>
      <c r="G16" s="434"/>
      <c r="H16" s="53" t="s">
        <v>4</v>
      </c>
      <c r="I16" s="439"/>
    </row>
    <row r="17" spans="1:9" ht="19.5" thickBot="1">
      <c r="A17" s="440"/>
      <c r="B17" s="431">
        <v>2019</v>
      </c>
      <c r="C17" s="441">
        <f>E17+F17+G17</f>
        <v>3881.165</v>
      </c>
      <c r="D17" s="441"/>
      <c r="E17" s="442">
        <v>1894</v>
      </c>
      <c r="F17" s="434">
        <f>F20+F26+F21</f>
        <v>1987.165</v>
      </c>
      <c r="G17" s="434"/>
      <c r="H17" s="53" t="s">
        <v>4</v>
      </c>
      <c r="I17" s="439"/>
    </row>
    <row r="18" spans="1:9" ht="19.5" thickBot="1">
      <c r="A18" s="443" t="s">
        <v>146</v>
      </c>
      <c r="B18" s="431">
        <v>2017</v>
      </c>
      <c r="C18" s="441">
        <f>E18+F18</f>
        <v>2999.74</v>
      </c>
      <c r="D18" s="441"/>
      <c r="E18" s="442">
        <v>1894</v>
      </c>
      <c r="F18" s="442">
        <v>1105.74</v>
      </c>
      <c r="G18" s="442"/>
      <c r="H18" s="435" t="s">
        <v>4</v>
      </c>
      <c r="I18" s="439"/>
    </row>
    <row r="19" spans="1:9" ht="19.5" thickBot="1">
      <c r="A19" s="444"/>
      <c r="B19" s="438">
        <v>2018</v>
      </c>
      <c r="C19" s="445">
        <f t="shared" si="0"/>
        <v>2999.74</v>
      </c>
      <c r="D19" s="445"/>
      <c r="E19" s="434">
        <v>1894</v>
      </c>
      <c r="F19" s="434">
        <v>1105.74</v>
      </c>
      <c r="G19" s="434"/>
      <c r="H19" s="53" t="s">
        <v>4</v>
      </c>
      <c r="I19" s="439"/>
    </row>
    <row r="20" spans="1:9" ht="19.5" thickBot="1">
      <c r="A20" s="446"/>
      <c r="B20" s="431">
        <v>2019</v>
      </c>
      <c r="C20" s="445">
        <f>E20+F20+G20</f>
        <v>2999.74</v>
      </c>
      <c r="D20" s="445"/>
      <c r="E20" s="434">
        <v>1894</v>
      </c>
      <c r="F20" s="434">
        <f>622.58+483.16</f>
        <v>1105.74</v>
      </c>
      <c r="G20" s="434"/>
      <c r="H20" s="53" t="s">
        <v>4</v>
      </c>
      <c r="I20" s="439"/>
    </row>
    <row r="21" spans="1:9" ht="19.5" thickBot="1">
      <c r="A21" s="447" t="s">
        <v>147</v>
      </c>
      <c r="B21" s="431">
        <v>2017</v>
      </c>
      <c r="C21" s="445">
        <f>F21</f>
        <v>273</v>
      </c>
      <c r="D21" s="445"/>
      <c r="E21" s="434"/>
      <c r="F21" s="434">
        <v>273</v>
      </c>
      <c r="G21" s="434"/>
      <c r="H21" s="53" t="s">
        <v>4</v>
      </c>
      <c r="I21" s="439"/>
    </row>
    <row r="22" spans="1:9" ht="19.5" thickBot="1">
      <c r="A22" s="448"/>
      <c r="B22" s="438">
        <v>2018</v>
      </c>
      <c r="C22" s="445">
        <f>F22</f>
        <v>273</v>
      </c>
      <c r="D22" s="445"/>
      <c r="E22" s="434"/>
      <c r="F22" s="434">
        <v>273</v>
      </c>
      <c r="G22" s="434"/>
      <c r="H22" s="449"/>
      <c r="I22" s="439"/>
    </row>
    <row r="23" spans="1:9" ht="42" customHeight="1" thickBot="1">
      <c r="A23" s="450"/>
      <c r="B23" s="431">
        <v>2019</v>
      </c>
      <c r="C23" s="445">
        <f>F23</f>
        <v>273</v>
      </c>
      <c r="D23" s="445"/>
      <c r="E23" s="434"/>
      <c r="F23" s="434">
        <v>273</v>
      </c>
      <c r="G23" s="434"/>
      <c r="H23" s="449"/>
      <c r="I23" s="439"/>
    </row>
    <row r="24" spans="1:9" ht="19.5" thickBot="1">
      <c r="A24" s="451" t="s">
        <v>148</v>
      </c>
      <c r="B24" s="431">
        <v>2017</v>
      </c>
      <c r="C24" s="441">
        <f t="shared" si="0"/>
        <v>608.425</v>
      </c>
      <c r="D24" s="441"/>
      <c r="E24" s="442"/>
      <c r="F24" s="442">
        <v>608.425</v>
      </c>
      <c r="G24" s="442"/>
      <c r="H24" s="435" t="s">
        <v>4</v>
      </c>
      <c r="I24" s="439"/>
    </row>
    <row r="25" spans="1:9" ht="19.5" thickBot="1">
      <c r="A25" s="452"/>
      <c r="B25" s="438">
        <v>2018</v>
      </c>
      <c r="C25" s="445">
        <f t="shared" si="0"/>
        <v>608.425</v>
      </c>
      <c r="D25" s="445"/>
      <c r="E25" s="434"/>
      <c r="F25" s="434">
        <v>608.425</v>
      </c>
      <c r="G25" s="434"/>
      <c r="H25" s="53" t="s">
        <v>4</v>
      </c>
      <c r="I25" s="439"/>
    </row>
    <row r="26" spans="1:9" ht="49.5" customHeight="1" thickBot="1">
      <c r="A26" s="453"/>
      <c r="B26" s="431">
        <v>2019</v>
      </c>
      <c r="C26" s="445">
        <f t="shared" si="0"/>
        <v>608.4250000000001</v>
      </c>
      <c r="D26" s="445"/>
      <c r="E26" s="434"/>
      <c r="F26" s="434">
        <f>1808.82-444.235-756.16</f>
        <v>608.4250000000001</v>
      </c>
      <c r="G26" s="434"/>
      <c r="H26" s="53" t="s">
        <v>4</v>
      </c>
      <c r="I26" s="439"/>
    </row>
    <row r="27" spans="1:9" ht="19.5" thickBot="1">
      <c r="A27" s="454" t="s">
        <v>149</v>
      </c>
      <c r="B27" s="14">
        <v>2017</v>
      </c>
      <c r="C27" s="441">
        <f aca="true" t="shared" si="1" ref="C27:C35">F27</f>
        <v>2068.901</v>
      </c>
      <c r="D27" s="441"/>
      <c r="E27" s="11"/>
      <c r="F27" s="455">
        <f>1212.667+856.234</f>
        <v>2068.901</v>
      </c>
      <c r="G27" s="455"/>
      <c r="H27" s="53" t="s">
        <v>4</v>
      </c>
      <c r="I27" s="439"/>
    </row>
    <row r="28" spans="1:9" ht="19.5" thickBot="1">
      <c r="A28" s="456"/>
      <c r="B28" s="457">
        <v>2018</v>
      </c>
      <c r="C28" s="458">
        <f t="shared" si="1"/>
        <v>2068.901</v>
      </c>
      <c r="D28" s="458"/>
      <c r="E28" s="12"/>
      <c r="F28" s="455">
        <f>1212.667+856.234</f>
        <v>2068.901</v>
      </c>
      <c r="G28" s="455"/>
      <c r="H28" s="53" t="s">
        <v>4</v>
      </c>
      <c r="I28" s="439"/>
    </row>
    <row r="29" spans="1:9" ht="20.25" customHeight="1" thickBot="1">
      <c r="A29" s="456"/>
      <c r="B29" s="14">
        <v>2019</v>
      </c>
      <c r="C29" s="459">
        <f t="shared" si="1"/>
        <v>2068.901</v>
      </c>
      <c r="D29" s="459"/>
      <c r="E29" s="11"/>
      <c r="F29" s="455">
        <f>1212.667+856.234</f>
        <v>2068.901</v>
      </c>
      <c r="G29" s="455"/>
      <c r="H29" s="53" t="s">
        <v>4</v>
      </c>
      <c r="I29" s="460"/>
    </row>
    <row r="30" spans="1:9" ht="19.5" thickBot="1">
      <c r="A30" s="461" t="s">
        <v>150</v>
      </c>
      <c r="B30" s="431">
        <v>2017</v>
      </c>
      <c r="C30" s="441">
        <f t="shared" si="1"/>
        <v>50</v>
      </c>
      <c r="D30" s="441"/>
      <c r="E30" s="462"/>
      <c r="F30" s="463">
        <v>50</v>
      </c>
      <c r="G30" s="434"/>
      <c r="H30" s="53" t="s">
        <v>4</v>
      </c>
      <c r="I30" s="436" t="s">
        <v>151</v>
      </c>
    </row>
    <row r="31" spans="1:9" ht="19.5" thickBot="1">
      <c r="A31" s="464"/>
      <c r="B31" s="14">
        <v>2018</v>
      </c>
      <c r="C31" s="445">
        <f t="shared" si="1"/>
        <v>50</v>
      </c>
      <c r="D31" s="445"/>
      <c r="E31" s="174"/>
      <c r="F31" s="463">
        <v>50</v>
      </c>
      <c r="G31" s="434"/>
      <c r="H31" s="53" t="s">
        <v>4</v>
      </c>
      <c r="I31" s="439"/>
    </row>
    <row r="32" spans="1:9" ht="94.5" customHeight="1" thickBot="1">
      <c r="A32" s="464"/>
      <c r="B32" s="431">
        <v>2019</v>
      </c>
      <c r="C32" s="441">
        <f t="shared" si="1"/>
        <v>50</v>
      </c>
      <c r="D32" s="465"/>
      <c r="E32" s="16"/>
      <c r="F32" s="466">
        <v>50</v>
      </c>
      <c r="G32" s="466"/>
      <c r="H32" s="53" t="s">
        <v>4</v>
      </c>
      <c r="I32" s="460"/>
    </row>
    <row r="33" spans="1:9" ht="19.5" thickBot="1">
      <c r="A33" s="461" t="s">
        <v>152</v>
      </c>
      <c r="B33" s="431">
        <v>2017</v>
      </c>
      <c r="C33" s="467">
        <f t="shared" si="1"/>
        <v>220</v>
      </c>
      <c r="D33" s="467"/>
      <c r="E33" s="173"/>
      <c r="F33" s="466">
        <v>220</v>
      </c>
      <c r="G33" s="468"/>
      <c r="H33" s="461" t="s">
        <v>4</v>
      </c>
      <c r="I33" s="469" t="s">
        <v>153</v>
      </c>
    </row>
    <row r="34" spans="1:9" ht="19.5" thickBot="1">
      <c r="A34" s="464"/>
      <c r="B34" s="14">
        <v>2018</v>
      </c>
      <c r="C34" s="458">
        <f t="shared" si="1"/>
        <v>220</v>
      </c>
      <c r="D34" s="458"/>
      <c r="E34" s="16"/>
      <c r="F34" s="466">
        <v>220</v>
      </c>
      <c r="G34" s="470"/>
      <c r="H34" s="464"/>
      <c r="I34" s="471"/>
    </row>
    <row r="35" spans="1:9" ht="30" customHeight="1" thickBot="1">
      <c r="A35" s="472"/>
      <c r="B35" s="14">
        <v>2019</v>
      </c>
      <c r="C35" s="458">
        <f t="shared" si="1"/>
        <v>220</v>
      </c>
      <c r="D35" s="458"/>
      <c r="E35" s="16"/>
      <c r="F35" s="466">
        <v>220</v>
      </c>
      <c r="G35" s="473"/>
      <c r="H35" s="472"/>
      <c r="I35" s="474"/>
    </row>
    <row r="36" spans="1:9" ht="113.25" thickBot="1">
      <c r="A36" s="475" t="s">
        <v>154</v>
      </c>
      <c r="B36" s="476" t="s">
        <v>155</v>
      </c>
      <c r="C36" s="477"/>
      <c r="D36" s="477"/>
      <c r="E36" s="175"/>
      <c r="F36" s="455" t="s">
        <v>156</v>
      </c>
      <c r="G36" s="455"/>
      <c r="H36" s="16" t="s">
        <v>157</v>
      </c>
      <c r="I36" s="478" t="s">
        <v>158</v>
      </c>
    </row>
    <row r="37" spans="1:9" ht="150.75" thickBot="1">
      <c r="A37" s="479" t="s">
        <v>159</v>
      </c>
      <c r="B37" s="476" t="s">
        <v>155</v>
      </c>
      <c r="C37" s="477"/>
      <c r="D37" s="477"/>
      <c r="E37" s="175"/>
      <c r="F37" s="455" t="s">
        <v>156</v>
      </c>
      <c r="G37" s="455"/>
      <c r="H37" s="16" t="s">
        <v>157</v>
      </c>
      <c r="I37" s="480" t="s">
        <v>160</v>
      </c>
    </row>
    <row r="38" spans="1:9" ht="19.5" thickBot="1">
      <c r="A38" s="481" t="s">
        <v>67</v>
      </c>
      <c r="B38" s="482">
        <v>2017</v>
      </c>
      <c r="C38" s="465">
        <f>E38+F38</f>
        <v>6220.066</v>
      </c>
      <c r="D38" s="483"/>
      <c r="E38" s="484">
        <f>E15</f>
        <v>1894</v>
      </c>
      <c r="F38" s="483">
        <f>F15+F27+F30+F33</f>
        <v>4326.066</v>
      </c>
      <c r="G38" s="455"/>
      <c r="H38" s="53"/>
      <c r="I38" s="480"/>
    </row>
    <row r="39" spans="1:9" ht="19.5" thickBot="1">
      <c r="A39" s="485"/>
      <c r="B39" s="482">
        <v>2018</v>
      </c>
      <c r="C39" s="465">
        <f>E39+F39</f>
        <v>6220.066</v>
      </c>
      <c r="D39" s="483"/>
      <c r="E39" s="484">
        <f>E16</f>
        <v>1894</v>
      </c>
      <c r="F39" s="483">
        <f>F16+F28+F31+F34</f>
        <v>4326.066</v>
      </c>
      <c r="G39" s="455"/>
      <c r="H39" s="53"/>
      <c r="I39" s="480"/>
    </row>
    <row r="40" spans="1:9" ht="19.5" thickBot="1">
      <c r="A40" s="486"/>
      <c r="B40" s="482">
        <v>2019</v>
      </c>
      <c r="C40" s="465">
        <f>E40+F40</f>
        <v>6220.066</v>
      </c>
      <c r="D40" s="483"/>
      <c r="E40" s="465">
        <f>E17</f>
        <v>1894</v>
      </c>
      <c r="F40" s="483">
        <f>F17+F29+F32+F35</f>
        <v>4326.066</v>
      </c>
      <c r="G40" s="455"/>
      <c r="H40" s="53"/>
      <c r="I40" s="480"/>
    </row>
    <row r="41" spans="1:9" ht="20.25" thickBot="1">
      <c r="A41" s="416" t="s">
        <v>161</v>
      </c>
      <c r="B41" s="417"/>
      <c r="C41" s="417"/>
      <c r="D41" s="417"/>
      <c r="E41" s="417"/>
      <c r="F41" s="417"/>
      <c r="G41" s="417"/>
      <c r="H41" s="417"/>
      <c r="I41" s="418"/>
    </row>
    <row r="42" spans="1:9" ht="16.5" thickBot="1">
      <c r="A42" s="487" t="s">
        <v>162</v>
      </c>
      <c r="B42" s="488"/>
      <c r="C42" s="488"/>
      <c r="D42" s="488"/>
      <c r="E42" s="488"/>
      <c r="F42" s="488"/>
      <c r="G42" s="488"/>
      <c r="H42" s="488"/>
      <c r="I42" s="489"/>
    </row>
    <row r="43" spans="1:9" ht="16.5" thickBot="1">
      <c r="A43" s="490" t="s">
        <v>163</v>
      </c>
      <c r="B43" s="491"/>
      <c r="C43" s="491"/>
      <c r="D43" s="491"/>
      <c r="E43" s="491"/>
      <c r="F43" s="491"/>
      <c r="G43" s="491"/>
      <c r="H43" s="491"/>
      <c r="I43" s="492"/>
    </row>
    <row r="44" spans="1:9" ht="19.5" thickBot="1">
      <c r="A44" s="461" t="s">
        <v>164</v>
      </c>
      <c r="B44" s="493">
        <v>2017</v>
      </c>
      <c r="C44" s="494">
        <f>F44+F45+F46+G44+G45+G46</f>
        <v>20526.13</v>
      </c>
      <c r="D44" s="495"/>
      <c r="E44" s="496"/>
      <c r="F44" s="497">
        <f>570.18-72</f>
        <v>498.17999999999995</v>
      </c>
      <c r="G44" s="497">
        <v>4584.05</v>
      </c>
      <c r="H44" s="168" t="s">
        <v>165</v>
      </c>
      <c r="I44" s="469" t="s">
        <v>166</v>
      </c>
    </row>
    <row r="45" spans="1:9" ht="19.5" thickBot="1">
      <c r="A45" s="464"/>
      <c r="B45" s="493"/>
      <c r="C45" s="494"/>
      <c r="D45" s="455"/>
      <c r="E45" s="498"/>
      <c r="F45" s="442">
        <f>1171.64-140</f>
        <v>1031.64</v>
      </c>
      <c r="G45" s="442">
        <v>9066.95</v>
      </c>
      <c r="H45" s="499" t="s">
        <v>167</v>
      </c>
      <c r="I45" s="471"/>
    </row>
    <row r="46" spans="1:9" ht="19.5" thickBot="1">
      <c r="A46" s="464"/>
      <c r="B46" s="500"/>
      <c r="C46" s="501"/>
      <c r="D46" s="455"/>
      <c r="E46" s="498"/>
      <c r="F46" s="455">
        <v>555.39</v>
      </c>
      <c r="G46" s="455">
        <v>4789.92</v>
      </c>
      <c r="H46" s="499" t="s">
        <v>168</v>
      </c>
      <c r="I46" s="471"/>
    </row>
    <row r="47" spans="1:9" ht="19.5" thickBot="1">
      <c r="A47" s="464"/>
      <c r="B47" s="502">
        <v>2018</v>
      </c>
      <c r="C47" s="503">
        <f>F47+F48+F49+G47+G48+G49</f>
        <v>20526.13</v>
      </c>
      <c r="D47" s="495"/>
      <c r="E47" s="498"/>
      <c r="F47" s="497">
        <f>570.18-72</f>
        <v>498.17999999999995</v>
      </c>
      <c r="G47" s="497">
        <v>4584.05</v>
      </c>
      <c r="H47" s="168" t="s">
        <v>165</v>
      </c>
      <c r="I47" s="471"/>
    </row>
    <row r="48" spans="1:9" ht="19.5" thickBot="1">
      <c r="A48" s="464"/>
      <c r="B48" s="493"/>
      <c r="C48" s="494"/>
      <c r="D48" s="455"/>
      <c r="E48" s="504"/>
      <c r="F48" s="442">
        <f>1171.64-140</f>
        <v>1031.64</v>
      </c>
      <c r="G48" s="442">
        <v>9066.95</v>
      </c>
      <c r="H48" s="499" t="s">
        <v>167</v>
      </c>
      <c r="I48" s="471"/>
    </row>
    <row r="49" spans="1:9" ht="19.5" thickBot="1">
      <c r="A49" s="464"/>
      <c r="B49" s="500"/>
      <c r="C49" s="501"/>
      <c r="D49" s="495"/>
      <c r="E49" s="498"/>
      <c r="F49" s="455">
        <v>555.39</v>
      </c>
      <c r="G49" s="455">
        <v>4789.92</v>
      </c>
      <c r="H49" s="499" t="s">
        <v>168</v>
      </c>
      <c r="I49" s="471"/>
    </row>
    <row r="50" spans="1:9" ht="19.5" thickBot="1">
      <c r="A50" s="464"/>
      <c r="B50" s="502">
        <v>2019</v>
      </c>
      <c r="C50" s="503">
        <f>F50+F51+F52+G50+G51+G52</f>
        <v>20526.13</v>
      </c>
      <c r="D50" s="455"/>
      <c r="E50" s="498"/>
      <c r="F50" s="497">
        <f>570.18-72</f>
        <v>498.17999999999995</v>
      </c>
      <c r="G50" s="497">
        <v>4584.05</v>
      </c>
      <c r="H50" s="168" t="s">
        <v>165</v>
      </c>
      <c r="I50" s="471"/>
    </row>
    <row r="51" spans="1:9" ht="19.5" thickBot="1">
      <c r="A51" s="464"/>
      <c r="B51" s="493"/>
      <c r="C51" s="494"/>
      <c r="D51" s="495"/>
      <c r="E51" s="498"/>
      <c r="F51" s="442">
        <f>1171.64-140</f>
        <v>1031.64</v>
      </c>
      <c r="G51" s="442">
        <v>9066.95</v>
      </c>
      <c r="H51" s="499" t="s">
        <v>167</v>
      </c>
      <c r="I51" s="471"/>
    </row>
    <row r="52" spans="1:9" ht="19.5" thickBot="1">
      <c r="A52" s="472"/>
      <c r="B52" s="500"/>
      <c r="C52" s="501"/>
      <c r="D52" s="455"/>
      <c r="E52" s="498"/>
      <c r="F52" s="442">
        <v>555.39</v>
      </c>
      <c r="G52" s="442">
        <v>4789.92</v>
      </c>
      <c r="H52" s="499" t="s">
        <v>168</v>
      </c>
      <c r="I52" s="474"/>
    </row>
    <row r="53" spans="1:9" ht="33.75" thickBot="1">
      <c r="A53" s="173" t="s">
        <v>169</v>
      </c>
      <c r="B53" s="505" t="s">
        <v>96</v>
      </c>
      <c r="C53" s="506">
        <f>C54+C55+C56</f>
        <v>80238.588</v>
      </c>
      <c r="D53" s="507"/>
      <c r="E53" s="508">
        <f>E54+E55+E56</f>
        <v>5682</v>
      </c>
      <c r="F53" s="441">
        <f>F54+F55+F56</f>
        <v>19233.828</v>
      </c>
      <c r="G53" s="441">
        <f>G54+G55+G56</f>
        <v>55322.759999999995</v>
      </c>
      <c r="H53" s="285"/>
      <c r="I53" s="285"/>
    </row>
    <row r="54" spans="1:9" ht="19.5" thickBot="1">
      <c r="A54" s="509"/>
      <c r="B54" s="3">
        <v>2017</v>
      </c>
      <c r="C54" s="508">
        <f>E54+F54+G54</f>
        <v>26746.196</v>
      </c>
      <c r="D54" s="484"/>
      <c r="E54" s="510">
        <f>E15+E30</f>
        <v>1894</v>
      </c>
      <c r="F54" s="465">
        <f>F38+F44+F45+F46</f>
        <v>6411.276000000001</v>
      </c>
      <c r="G54" s="465">
        <f>G44+G45+G46</f>
        <v>18440.92</v>
      </c>
      <c r="H54" s="286"/>
      <c r="I54" s="286"/>
    </row>
    <row r="55" spans="1:9" ht="19.5" thickBot="1">
      <c r="A55" s="509"/>
      <c r="B55" s="3">
        <v>2018</v>
      </c>
      <c r="C55" s="484">
        <f>E55+F55+G55</f>
        <v>26746.196</v>
      </c>
      <c r="D55" s="484"/>
      <c r="E55" s="511">
        <f>E16</f>
        <v>1894</v>
      </c>
      <c r="F55" s="465">
        <f>F39+F47+F48+F49</f>
        <v>6411.276000000001</v>
      </c>
      <c r="G55" s="465">
        <f>G47+G48+G49</f>
        <v>18440.92</v>
      </c>
      <c r="H55" s="286"/>
      <c r="I55" s="286"/>
    </row>
    <row r="56" spans="1:9" ht="19.5" thickBot="1">
      <c r="A56" s="2"/>
      <c r="B56" s="3">
        <v>2019</v>
      </c>
      <c r="C56" s="512">
        <f>E56+F56+G56</f>
        <v>26746.196</v>
      </c>
      <c r="D56" s="512"/>
      <c r="E56" s="484">
        <f>E17</f>
        <v>1894</v>
      </c>
      <c r="F56" s="465">
        <f>F40+F50+F51+F52</f>
        <v>6411.276000000001</v>
      </c>
      <c r="G56" s="459">
        <f>G50+G51+G52</f>
        <v>18440.92</v>
      </c>
      <c r="H56" s="287"/>
      <c r="I56" s="287"/>
    </row>
  </sheetData>
  <sheetProtection/>
  <mergeCells count="42">
    <mergeCell ref="C50:C52"/>
    <mergeCell ref="H53:H56"/>
    <mergeCell ref="I53:I56"/>
    <mergeCell ref="A41:I41"/>
    <mergeCell ref="A42:I42"/>
    <mergeCell ref="A43:I43"/>
    <mergeCell ref="A44:A52"/>
    <mergeCell ref="B44:B46"/>
    <mergeCell ref="C44:C46"/>
    <mergeCell ref="I44:I52"/>
    <mergeCell ref="B47:B49"/>
    <mergeCell ref="C47:C49"/>
    <mergeCell ref="B50:B52"/>
    <mergeCell ref="A30:A32"/>
    <mergeCell ref="I30:I32"/>
    <mergeCell ref="A33:A35"/>
    <mergeCell ref="H33:H35"/>
    <mergeCell ref="I33:I35"/>
    <mergeCell ref="A38:A40"/>
    <mergeCell ref="A13:I13"/>
    <mergeCell ref="A15:A17"/>
    <mergeCell ref="I15:I29"/>
    <mergeCell ref="A18:A20"/>
    <mergeCell ref="A21:A23"/>
    <mergeCell ref="A24:A26"/>
    <mergeCell ref="A27:A29"/>
    <mergeCell ref="E5:E7"/>
    <mergeCell ref="F5:F7"/>
    <mergeCell ref="G5:G7"/>
    <mergeCell ref="A9:I9"/>
    <mergeCell ref="A10:I11"/>
    <mergeCell ref="A12:I12"/>
    <mergeCell ref="C1:I1"/>
    <mergeCell ref="A2:I2"/>
    <mergeCell ref="A3:A7"/>
    <mergeCell ref="B3:B7"/>
    <mergeCell ref="C3:C7"/>
    <mergeCell ref="D3:G3"/>
    <mergeCell ref="H3:H7"/>
    <mergeCell ref="I3:I7"/>
    <mergeCell ref="D4:D7"/>
    <mergeCell ref="E4:G4"/>
  </mergeCells>
  <printOptions/>
  <pageMargins left="0.7086614173228347" right="0.7086614173228347" top="0.7480314960629921" bottom="0.7480314960629921" header="0.31496062992125984" footer="0.31496062992125984"/>
  <pageSetup fitToHeight="6" fitToWidth="1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zoomScaleNormal="75" workbookViewId="0" topLeftCell="A1">
      <selection activeCell="E57" sqref="E57:E58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0" style="0" hidden="1" customWidth="1"/>
    <col min="5" max="5" width="16.625" style="0" customWidth="1"/>
    <col min="6" max="6" width="0" style="0" hidden="1" customWidth="1"/>
    <col min="7" max="7" width="10.125" style="0" customWidth="1"/>
    <col min="8" max="8" width="12.625" style="0" customWidth="1"/>
    <col min="9" max="9" width="0" style="0" hidden="1" customWidth="1"/>
    <col min="10" max="10" width="13.75390625" style="0" customWidth="1"/>
    <col min="11" max="11" width="0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spans="1:14" ht="15">
      <c r="A1" s="517"/>
      <c r="B1" s="518" t="s">
        <v>170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9.5" thickBot="1">
      <c r="A2" s="519"/>
      <c r="B2" s="520"/>
      <c r="C2" s="521"/>
      <c r="D2" s="521"/>
      <c r="E2" s="522"/>
      <c r="F2" s="521"/>
      <c r="G2" s="521" t="s">
        <v>133</v>
      </c>
      <c r="H2" s="521"/>
      <c r="I2" s="521"/>
      <c r="J2" s="521"/>
      <c r="K2" s="521"/>
      <c r="L2" s="521"/>
      <c r="M2" s="520"/>
      <c r="N2" s="523"/>
    </row>
    <row r="3" spans="1:14" ht="63.75" thickBot="1">
      <c r="A3" s="469" t="s">
        <v>171</v>
      </c>
      <c r="B3" s="469" t="s">
        <v>129</v>
      </c>
      <c r="C3" s="469" t="s">
        <v>172</v>
      </c>
      <c r="D3" s="524" t="s">
        <v>173</v>
      </c>
      <c r="E3" s="525"/>
      <c r="F3" s="526" t="s">
        <v>174</v>
      </c>
      <c r="G3" s="527" t="s">
        <v>20</v>
      </c>
      <c r="H3" s="528"/>
      <c r="I3" s="528"/>
      <c r="J3" s="528"/>
      <c r="K3" s="528"/>
      <c r="L3" s="529"/>
      <c r="M3" s="469" t="s">
        <v>175</v>
      </c>
      <c r="N3" s="469" t="s">
        <v>2</v>
      </c>
    </row>
    <row r="4" spans="1:14" ht="16.5" thickBot="1">
      <c r="A4" s="471"/>
      <c r="B4" s="471"/>
      <c r="C4" s="471"/>
      <c r="D4" s="530"/>
      <c r="E4" s="531"/>
      <c r="F4" s="526"/>
      <c r="G4" s="532" t="s">
        <v>17</v>
      </c>
      <c r="H4" s="527" t="s">
        <v>21</v>
      </c>
      <c r="I4" s="528"/>
      <c r="J4" s="528"/>
      <c r="K4" s="528"/>
      <c r="L4" s="529"/>
      <c r="M4" s="471"/>
      <c r="N4" s="471"/>
    </row>
    <row r="5" spans="1:14" ht="111" thickBot="1">
      <c r="A5" s="474"/>
      <c r="B5" s="474"/>
      <c r="C5" s="474"/>
      <c r="D5" s="533"/>
      <c r="E5" s="534"/>
      <c r="F5" s="526" t="s">
        <v>176</v>
      </c>
      <c r="G5" s="535"/>
      <c r="H5" s="536" t="s">
        <v>123</v>
      </c>
      <c r="I5" s="537" t="s">
        <v>122</v>
      </c>
      <c r="J5" s="538"/>
      <c r="K5" s="537" t="s">
        <v>22</v>
      </c>
      <c r="L5" s="538"/>
      <c r="M5" s="474"/>
      <c r="N5" s="474"/>
    </row>
    <row r="6" spans="1:14" ht="16.5" thickBot="1">
      <c r="A6" s="516">
        <v>1</v>
      </c>
      <c r="B6" s="539">
        <v>2</v>
      </c>
      <c r="C6" s="539">
        <v>3</v>
      </c>
      <c r="D6" s="540">
        <v>4</v>
      </c>
      <c r="E6" s="541"/>
      <c r="F6" s="526">
        <v>5</v>
      </c>
      <c r="G6" s="542">
        <v>5</v>
      </c>
      <c r="H6" s="543">
        <v>6</v>
      </c>
      <c r="I6" s="540">
        <v>7</v>
      </c>
      <c r="J6" s="541"/>
      <c r="K6" s="540">
        <v>8</v>
      </c>
      <c r="L6" s="541"/>
      <c r="M6" s="539">
        <v>9</v>
      </c>
      <c r="N6" s="539">
        <v>10</v>
      </c>
    </row>
    <row r="7" spans="1:14" ht="16.5" thickBot="1">
      <c r="A7" s="544" t="s">
        <v>177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6"/>
    </row>
    <row r="8" spans="1:14" ht="16.5" thickBot="1">
      <c r="A8" s="547" t="s">
        <v>178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9"/>
    </row>
    <row r="9" spans="1:14" ht="16.5" thickBot="1">
      <c r="A9" s="550" t="s">
        <v>179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2"/>
    </row>
    <row r="10" spans="1:14" ht="15.75" thickBot="1">
      <c r="A10" s="553" t="s">
        <v>180</v>
      </c>
      <c r="B10" s="436" t="s">
        <v>181</v>
      </c>
      <c r="C10" s="554">
        <v>2017</v>
      </c>
      <c r="D10" s="555"/>
      <c r="E10" s="556">
        <f>H10+H12+H13+J10+J12+J13+J14+L10+L12+L13+L14</f>
        <v>837.7570000000001</v>
      </c>
      <c r="F10" s="557"/>
      <c r="G10" s="558"/>
      <c r="H10" s="559">
        <v>355</v>
      </c>
      <c r="I10" s="560"/>
      <c r="J10" s="524">
        <v>357.757</v>
      </c>
      <c r="K10" s="525"/>
      <c r="L10" s="469">
        <v>125</v>
      </c>
      <c r="M10" s="436" t="s">
        <v>182</v>
      </c>
      <c r="N10" s="436" t="s">
        <v>183</v>
      </c>
    </row>
    <row r="11" spans="1:14" ht="15">
      <c r="A11" s="561"/>
      <c r="B11" s="439"/>
      <c r="C11" s="562"/>
      <c r="D11" s="563"/>
      <c r="E11" s="564"/>
      <c r="F11" s="565"/>
      <c r="G11" s="566"/>
      <c r="H11" s="567"/>
      <c r="I11" s="568"/>
      <c r="J11" s="530"/>
      <c r="K11" s="531"/>
      <c r="L11" s="471"/>
      <c r="M11" s="439"/>
      <c r="N11" s="439"/>
    </row>
    <row r="12" spans="1:14" ht="15.75">
      <c r="A12" s="561"/>
      <c r="B12" s="439"/>
      <c r="C12" s="562"/>
      <c r="D12" s="563"/>
      <c r="E12" s="564"/>
      <c r="F12" s="565"/>
      <c r="G12" s="569"/>
      <c r="H12" s="570"/>
      <c r="I12" s="568"/>
      <c r="J12" s="530"/>
      <c r="K12" s="531"/>
      <c r="L12" s="515"/>
      <c r="M12" s="571" t="s">
        <v>184</v>
      </c>
      <c r="N12" s="439"/>
    </row>
    <row r="13" spans="1:14" ht="15.75">
      <c r="A13" s="561"/>
      <c r="B13" s="439"/>
      <c r="C13" s="562"/>
      <c r="D13" s="563"/>
      <c r="E13" s="564"/>
      <c r="F13" s="565"/>
      <c r="G13" s="569"/>
      <c r="H13" s="570"/>
      <c r="I13" s="568"/>
      <c r="J13" s="530"/>
      <c r="K13" s="531"/>
      <c r="L13" s="515"/>
      <c r="M13" s="571" t="s">
        <v>185</v>
      </c>
      <c r="N13" s="439"/>
    </row>
    <row r="14" spans="1:14" ht="1.5" customHeight="1" thickBot="1">
      <c r="A14" s="561"/>
      <c r="B14" s="439"/>
      <c r="C14" s="562"/>
      <c r="D14" s="563"/>
      <c r="E14" s="564"/>
      <c r="F14" s="565"/>
      <c r="G14" s="569"/>
      <c r="H14" s="572"/>
      <c r="I14" s="568"/>
      <c r="J14" s="567"/>
      <c r="K14" s="573"/>
      <c r="L14" s="515"/>
      <c r="N14" s="439"/>
    </row>
    <row r="15" spans="1:14" ht="16.5" thickBot="1">
      <c r="A15" s="561"/>
      <c r="B15" s="439"/>
      <c r="C15" s="574">
        <v>2018</v>
      </c>
      <c r="D15" s="575"/>
      <c r="E15" s="576">
        <f>H15+H16+H17+H19+J15+J16+J17+J18+J19+L15+L16+L17+L18+L19</f>
        <v>837.7570000000001</v>
      </c>
      <c r="F15" s="577"/>
      <c r="G15" s="578"/>
      <c r="H15" s="559">
        <v>355</v>
      </c>
      <c r="I15" s="560"/>
      <c r="J15" s="524">
        <v>357.757</v>
      </c>
      <c r="K15" s="525"/>
      <c r="L15" s="469">
        <v>125</v>
      </c>
      <c r="M15" s="579" t="s">
        <v>182</v>
      </c>
      <c r="N15" s="439"/>
    </row>
    <row r="16" spans="1:14" ht="15.75">
      <c r="A16" s="561"/>
      <c r="B16" s="439"/>
      <c r="C16" s="580"/>
      <c r="D16" s="581"/>
      <c r="E16" s="582"/>
      <c r="F16" s="581"/>
      <c r="G16" s="583"/>
      <c r="H16" s="567"/>
      <c r="I16" s="568"/>
      <c r="J16" s="530"/>
      <c r="K16" s="531"/>
      <c r="L16" s="471"/>
      <c r="M16" s="571" t="s">
        <v>184</v>
      </c>
      <c r="N16" s="439"/>
    </row>
    <row r="17" spans="1:14" ht="15.75">
      <c r="A17" s="561"/>
      <c r="B17" s="439"/>
      <c r="C17" s="580"/>
      <c r="D17" s="581"/>
      <c r="E17" s="582"/>
      <c r="F17" s="581"/>
      <c r="G17" s="583"/>
      <c r="H17" s="570"/>
      <c r="I17" s="568"/>
      <c r="J17" s="530"/>
      <c r="K17" s="531"/>
      <c r="L17" s="515"/>
      <c r="M17" s="571" t="s">
        <v>185</v>
      </c>
      <c r="N17" s="439"/>
    </row>
    <row r="18" spans="1:14" ht="15.75">
      <c r="A18" s="561"/>
      <c r="B18" s="439"/>
      <c r="C18" s="580"/>
      <c r="D18" s="581"/>
      <c r="E18" s="582"/>
      <c r="F18" s="581"/>
      <c r="G18" s="583"/>
      <c r="H18" s="572"/>
      <c r="I18" s="568"/>
      <c r="J18" s="567"/>
      <c r="K18" s="573"/>
      <c r="L18" s="515"/>
      <c r="M18" s="571" t="s">
        <v>186</v>
      </c>
      <c r="N18" s="439"/>
    </row>
    <row r="19" spans="1:14" ht="1.5" customHeight="1" thickBot="1">
      <c r="A19" s="561"/>
      <c r="B19" s="439"/>
      <c r="C19" s="584"/>
      <c r="D19" s="560"/>
      <c r="E19" s="585"/>
      <c r="F19" s="560"/>
      <c r="G19" s="586"/>
      <c r="H19" s="587"/>
      <c r="I19" s="588"/>
      <c r="J19" s="533"/>
      <c r="K19" s="534"/>
      <c r="L19" s="589"/>
      <c r="N19" s="439"/>
    </row>
    <row r="20" spans="1:14" ht="16.5" thickBot="1">
      <c r="A20" s="561"/>
      <c r="B20" s="439"/>
      <c r="C20" s="574">
        <v>2019</v>
      </c>
      <c r="D20" s="575"/>
      <c r="E20" s="576">
        <f>H20+H21+H22+J20+J21+J22+J23+L20+L21+L22+L23</f>
        <v>837.7570000000001</v>
      </c>
      <c r="F20" s="577"/>
      <c r="G20" s="578"/>
      <c r="H20" s="559">
        <v>355</v>
      </c>
      <c r="I20" s="560"/>
      <c r="J20" s="524">
        <v>357.757</v>
      </c>
      <c r="K20" s="525"/>
      <c r="L20" s="469">
        <v>125</v>
      </c>
      <c r="M20" s="579" t="s">
        <v>182</v>
      </c>
      <c r="N20" s="439"/>
    </row>
    <row r="21" spans="1:14" ht="15.75">
      <c r="A21" s="561"/>
      <c r="B21" s="439"/>
      <c r="C21" s="580"/>
      <c r="D21" s="581"/>
      <c r="E21" s="582"/>
      <c r="F21" s="581"/>
      <c r="G21" s="583"/>
      <c r="H21" s="567"/>
      <c r="I21" s="568"/>
      <c r="J21" s="530"/>
      <c r="K21" s="531"/>
      <c r="L21" s="471"/>
      <c r="M21" s="571" t="s">
        <v>184</v>
      </c>
      <c r="N21" s="439"/>
    </row>
    <row r="22" spans="1:14" ht="0.75" customHeight="1">
      <c r="A22" s="561"/>
      <c r="B22" s="439"/>
      <c r="C22" s="580"/>
      <c r="D22" s="581"/>
      <c r="E22" s="582"/>
      <c r="F22" s="581"/>
      <c r="G22" s="583"/>
      <c r="H22" s="570"/>
      <c r="I22" s="568"/>
      <c r="J22" s="530"/>
      <c r="K22" s="531"/>
      <c r="L22" s="515"/>
      <c r="M22" s="571"/>
      <c r="N22" s="439"/>
    </row>
    <row r="23" spans="1:14" ht="16.5" thickBot="1">
      <c r="A23" s="561"/>
      <c r="B23" s="439"/>
      <c r="C23" s="580"/>
      <c r="D23" s="581"/>
      <c r="E23" s="582"/>
      <c r="F23" s="581"/>
      <c r="G23" s="583"/>
      <c r="H23" s="572"/>
      <c r="I23" s="568"/>
      <c r="J23" s="567"/>
      <c r="K23" s="573"/>
      <c r="L23" s="515"/>
      <c r="M23" s="571" t="s">
        <v>185</v>
      </c>
      <c r="N23" s="439"/>
    </row>
    <row r="24" spans="1:14" ht="16.5" thickBot="1">
      <c r="A24" s="590" t="s">
        <v>187</v>
      </c>
      <c r="B24" s="436" t="s">
        <v>188</v>
      </c>
      <c r="C24" s="591">
        <v>2017</v>
      </c>
      <c r="D24" s="592"/>
      <c r="E24" s="593">
        <f>J24</f>
        <v>20</v>
      </c>
      <c r="F24" s="592"/>
      <c r="G24" s="594"/>
      <c r="H24" s="595"/>
      <c r="I24" s="596"/>
      <c r="J24" s="595">
        <v>20</v>
      </c>
      <c r="K24" s="543"/>
      <c r="L24" s="542"/>
      <c r="M24" s="436" t="s">
        <v>4</v>
      </c>
      <c r="N24" s="469"/>
    </row>
    <row r="25" spans="1:14" ht="16.5" thickBot="1">
      <c r="A25" s="597"/>
      <c r="B25" s="439"/>
      <c r="C25" s="574">
        <v>2018</v>
      </c>
      <c r="D25" s="577"/>
      <c r="E25" s="598">
        <f>J25</f>
        <v>20</v>
      </c>
      <c r="F25" s="577"/>
      <c r="G25" s="578"/>
      <c r="H25" s="599"/>
      <c r="I25" s="600"/>
      <c r="J25" s="599">
        <v>20</v>
      </c>
      <c r="K25" s="601"/>
      <c r="L25" s="602"/>
      <c r="M25" s="439"/>
      <c r="N25" s="471"/>
    </row>
    <row r="26" spans="1:14" ht="60" customHeight="1" thickBot="1">
      <c r="A26" s="603"/>
      <c r="B26" s="460"/>
      <c r="C26" s="574">
        <v>2019</v>
      </c>
      <c r="D26" s="577"/>
      <c r="E26" s="598">
        <f>J26</f>
        <v>20</v>
      </c>
      <c r="F26" s="577"/>
      <c r="G26" s="578"/>
      <c r="H26" s="599"/>
      <c r="I26" s="600"/>
      <c r="J26" s="604">
        <v>20</v>
      </c>
      <c r="K26" s="601"/>
      <c r="L26" s="602"/>
      <c r="M26" s="460"/>
      <c r="N26" s="474"/>
    </row>
    <row r="27" spans="1:14" ht="15.75">
      <c r="A27" s="553" t="s">
        <v>189</v>
      </c>
      <c r="B27" s="436" t="s">
        <v>190</v>
      </c>
      <c r="C27" s="574">
        <v>2017</v>
      </c>
      <c r="D27" s="577"/>
      <c r="E27" s="605">
        <f>H27+J27+J28+J29</f>
        <v>30</v>
      </c>
      <c r="F27" s="606"/>
      <c r="G27" s="607"/>
      <c r="H27" s="608"/>
      <c r="I27" s="600"/>
      <c r="J27" s="609">
        <v>20</v>
      </c>
      <c r="K27" s="610"/>
      <c r="L27" s="611"/>
      <c r="M27" s="579" t="s">
        <v>182</v>
      </c>
      <c r="N27" s="436" t="s">
        <v>191</v>
      </c>
    </row>
    <row r="28" spans="1:14" ht="16.5" thickBot="1">
      <c r="A28" s="561"/>
      <c r="B28" s="439"/>
      <c r="C28" s="580"/>
      <c r="D28" s="581"/>
      <c r="E28" s="612"/>
      <c r="F28" s="581"/>
      <c r="G28" s="583"/>
      <c r="H28" s="572"/>
      <c r="I28" s="568"/>
      <c r="J28" s="570">
        <v>10</v>
      </c>
      <c r="K28" s="613"/>
      <c r="L28" s="614"/>
      <c r="M28" s="571" t="s">
        <v>184</v>
      </c>
      <c r="N28" s="439"/>
    </row>
    <row r="29" spans="1:14" ht="0.75" customHeight="1" thickBot="1">
      <c r="A29" s="561"/>
      <c r="B29" s="439"/>
      <c r="C29" s="580"/>
      <c r="D29" s="581"/>
      <c r="E29" s="612"/>
      <c r="F29" s="581"/>
      <c r="G29" s="583"/>
      <c r="H29" s="572"/>
      <c r="I29" s="568"/>
      <c r="J29" s="570"/>
      <c r="K29" s="615"/>
      <c r="L29" s="616"/>
      <c r="M29" s="617"/>
      <c r="N29" s="439"/>
    </row>
    <row r="30" spans="1:14" ht="15.75">
      <c r="A30" s="561"/>
      <c r="B30" s="439"/>
      <c r="C30" s="574">
        <v>2018</v>
      </c>
      <c r="D30" s="577"/>
      <c r="E30" s="576">
        <f>J30+J31+J32</f>
        <v>30</v>
      </c>
      <c r="F30" s="577"/>
      <c r="G30" s="578"/>
      <c r="H30" s="602"/>
      <c r="I30" s="600"/>
      <c r="J30" s="609">
        <v>20</v>
      </c>
      <c r="K30" s="613"/>
      <c r="L30" s="611"/>
      <c r="M30" s="579" t="s">
        <v>182</v>
      </c>
      <c r="N30" s="439"/>
    </row>
    <row r="31" spans="1:14" ht="16.5" thickBot="1">
      <c r="A31" s="561"/>
      <c r="B31" s="439"/>
      <c r="C31" s="580"/>
      <c r="D31" s="581"/>
      <c r="E31" s="612"/>
      <c r="F31" s="581"/>
      <c r="G31" s="583"/>
      <c r="H31" s="572"/>
      <c r="I31" s="568"/>
      <c r="J31" s="570">
        <v>10</v>
      </c>
      <c r="K31" s="613"/>
      <c r="L31" s="614"/>
      <c r="M31" s="571" t="s">
        <v>184</v>
      </c>
      <c r="N31" s="439"/>
    </row>
    <row r="32" spans="1:14" ht="16.5" hidden="1" thickBot="1">
      <c r="A32" s="561"/>
      <c r="B32" s="439"/>
      <c r="C32" s="584"/>
      <c r="D32" s="560"/>
      <c r="E32" s="618"/>
      <c r="F32" s="560"/>
      <c r="G32" s="586"/>
      <c r="H32" s="619"/>
      <c r="I32" s="588"/>
      <c r="J32" s="570"/>
      <c r="K32" s="615"/>
      <c r="L32" s="616"/>
      <c r="M32" s="617"/>
      <c r="N32" s="439"/>
    </row>
    <row r="33" spans="1:14" ht="15.75">
      <c r="A33" s="561"/>
      <c r="B33" s="439"/>
      <c r="C33" s="574">
        <v>2019</v>
      </c>
      <c r="D33" s="577"/>
      <c r="E33" s="576">
        <f>J33+J34+J35</f>
        <v>30</v>
      </c>
      <c r="F33" s="577"/>
      <c r="G33" s="578"/>
      <c r="H33" s="602"/>
      <c r="I33" s="600"/>
      <c r="J33" s="609">
        <v>20</v>
      </c>
      <c r="K33" s="613"/>
      <c r="L33" s="611"/>
      <c r="M33" s="579" t="s">
        <v>182</v>
      </c>
      <c r="N33" s="439"/>
    </row>
    <row r="34" spans="1:14" ht="16.5" thickBot="1">
      <c r="A34" s="561"/>
      <c r="B34" s="439"/>
      <c r="C34" s="580"/>
      <c r="D34" s="581"/>
      <c r="E34" s="612"/>
      <c r="F34" s="581"/>
      <c r="G34" s="583"/>
      <c r="H34" s="572"/>
      <c r="I34" s="568"/>
      <c r="J34" s="570">
        <v>10</v>
      </c>
      <c r="K34" s="613"/>
      <c r="L34" s="614"/>
      <c r="M34" s="571" t="s">
        <v>184</v>
      </c>
      <c r="N34" s="439"/>
    </row>
    <row r="35" spans="1:14" ht="0.75" customHeight="1" thickBot="1">
      <c r="A35" s="620"/>
      <c r="B35" s="460"/>
      <c r="C35" s="584"/>
      <c r="D35" s="560"/>
      <c r="E35" s="618"/>
      <c r="F35" s="560"/>
      <c r="G35" s="586"/>
      <c r="H35" s="619"/>
      <c r="I35" s="588"/>
      <c r="J35" s="570"/>
      <c r="K35" s="615"/>
      <c r="L35" s="616"/>
      <c r="M35" s="617"/>
      <c r="N35" s="460"/>
    </row>
    <row r="36" spans="1:14" ht="15.75">
      <c r="A36" s="436" t="s">
        <v>192</v>
      </c>
      <c r="B36" s="436" t="s">
        <v>193</v>
      </c>
      <c r="C36" s="524"/>
      <c r="D36" s="525"/>
      <c r="E36" s="621"/>
      <c r="F36" s="622"/>
      <c r="G36" s="623"/>
      <c r="H36" s="624"/>
      <c r="I36" s="610"/>
      <c r="J36" s="524"/>
      <c r="K36" s="525"/>
      <c r="L36" s="514"/>
      <c r="M36" s="436" t="s">
        <v>4</v>
      </c>
      <c r="N36" s="436" t="s">
        <v>194</v>
      </c>
    </row>
    <row r="37" spans="1:14" ht="15.75">
      <c r="A37" s="439"/>
      <c r="B37" s="439"/>
      <c r="C37" s="625">
        <v>2017</v>
      </c>
      <c r="D37" s="626"/>
      <c r="E37" s="627">
        <f>J37</f>
        <v>10</v>
      </c>
      <c r="F37" s="628"/>
      <c r="G37" s="629"/>
      <c r="H37" s="630"/>
      <c r="I37" s="631"/>
      <c r="J37" s="567">
        <v>10</v>
      </c>
      <c r="K37" s="573"/>
      <c r="L37" s="632"/>
      <c r="M37" s="439"/>
      <c r="N37" s="439"/>
    </row>
    <row r="38" spans="1:14" ht="15.75">
      <c r="A38" s="439"/>
      <c r="B38" s="439"/>
      <c r="C38" s="625">
        <v>2018</v>
      </c>
      <c r="D38" s="626"/>
      <c r="E38" s="627">
        <f>J38</f>
        <v>10</v>
      </c>
      <c r="F38" s="628"/>
      <c r="G38" s="629"/>
      <c r="H38" s="630"/>
      <c r="I38" s="613"/>
      <c r="J38" s="567">
        <v>10</v>
      </c>
      <c r="K38" s="573"/>
      <c r="L38" s="583"/>
      <c r="M38" s="439"/>
      <c r="N38" s="439"/>
    </row>
    <row r="39" spans="1:14" ht="16.5" thickBot="1">
      <c r="A39" s="439"/>
      <c r="B39" s="439"/>
      <c r="C39" s="625">
        <v>2019</v>
      </c>
      <c r="D39" s="626"/>
      <c r="E39" s="627">
        <f>J39</f>
        <v>10</v>
      </c>
      <c r="F39" s="628"/>
      <c r="G39" s="629"/>
      <c r="H39" s="630"/>
      <c r="I39" s="613"/>
      <c r="J39" s="567">
        <v>10</v>
      </c>
      <c r="K39" s="573"/>
      <c r="L39" s="583"/>
      <c r="M39" s="439"/>
      <c r="N39" s="439"/>
    </row>
    <row r="40" spans="1:14" ht="16.5" hidden="1" thickBot="1">
      <c r="A40" s="460"/>
      <c r="B40" s="460"/>
      <c r="C40" s="633"/>
      <c r="D40" s="634"/>
      <c r="E40" s="635"/>
      <c r="F40" s="634"/>
      <c r="G40" s="636"/>
      <c r="H40" s="637"/>
      <c r="I40" s="478"/>
      <c r="J40" s="638"/>
      <c r="K40" s="639"/>
      <c r="L40" s="586"/>
      <c r="M40" s="460"/>
      <c r="N40" s="617"/>
    </row>
    <row r="41" spans="1:14" ht="16.5" thickBot="1">
      <c r="A41" s="640" t="s">
        <v>67</v>
      </c>
      <c r="B41" s="641"/>
      <c r="C41" s="642">
        <v>2017</v>
      </c>
      <c r="D41" s="643"/>
      <c r="E41" s="644">
        <f>H41+J41+L41</f>
        <v>897.7570000000001</v>
      </c>
      <c r="F41" s="643"/>
      <c r="G41" s="642"/>
      <c r="H41" s="645">
        <f>H10</f>
        <v>355</v>
      </c>
      <c r="I41" s="646"/>
      <c r="J41" s="644">
        <f>J10+J24+E27+E37</f>
        <v>417.757</v>
      </c>
      <c r="K41" s="647"/>
      <c r="L41" s="642">
        <f>L10</f>
        <v>125</v>
      </c>
      <c r="M41" s="469"/>
      <c r="N41" s="469"/>
    </row>
    <row r="42" spans="1:14" ht="16.5" thickBot="1">
      <c r="A42" s="648"/>
      <c r="B42" s="649"/>
      <c r="C42" s="642">
        <v>2018</v>
      </c>
      <c r="D42" s="643"/>
      <c r="E42" s="644">
        <f>H42+J42+L42</f>
        <v>897.7570000000001</v>
      </c>
      <c r="F42" s="643"/>
      <c r="G42" s="636"/>
      <c r="H42" s="650">
        <f>H15</f>
        <v>355</v>
      </c>
      <c r="I42" s="646"/>
      <c r="J42" s="644">
        <f>J15+J25+E30+J38</f>
        <v>417.757</v>
      </c>
      <c r="K42" s="647"/>
      <c r="L42" s="636">
        <f>L15</f>
        <v>125</v>
      </c>
      <c r="M42" s="471"/>
      <c r="N42" s="471"/>
    </row>
    <row r="43" spans="1:14" ht="16.5" thickBot="1">
      <c r="A43" s="651"/>
      <c r="B43" s="652"/>
      <c r="C43" s="636">
        <v>2019</v>
      </c>
      <c r="D43" s="643"/>
      <c r="E43" s="644">
        <f>H43+J43+L43</f>
        <v>897.7570000000001</v>
      </c>
      <c r="F43" s="643"/>
      <c r="G43" s="636"/>
      <c r="H43" s="653">
        <f>H20</f>
        <v>355</v>
      </c>
      <c r="I43" s="646"/>
      <c r="J43" s="644">
        <f>J20+J26+E33+J39</f>
        <v>417.757</v>
      </c>
      <c r="K43" s="647"/>
      <c r="L43" s="636">
        <f>L20</f>
        <v>125</v>
      </c>
      <c r="M43" s="474"/>
      <c r="N43" s="474"/>
    </row>
    <row r="44" spans="1:14" ht="16.5" thickBot="1">
      <c r="A44" s="654" t="s">
        <v>195</v>
      </c>
      <c r="B44" s="655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6"/>
      <c r="N44" s="579"/>
    </row>
    <row r="45" spans="1:14" ht="16.5" thickBot="1">
      <c r="A45" s="547" t="s">
        <v>196</v>
      </c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9"/>
      <c r="N45" s="579"/>
    </row>
    <row r="46" spans="1:14" ht="16.5" thickBot="1">
      <c r="A46" s="547" t="s">
        <v>197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9"/>
      <c r="N46" s="480"/>
    </row>
    <row r="47" spans="1:14" ht="15.75">
      <c r="A47" s="436" t="s">
        <v>198</v>
      </c>
      <c r="B47" s="436" t="s">
        <v>199</v>
      </c>
      <c r="C47" s="657">
        <v>2017</v>
      </c>
      <c r="D47" s="658"/>
      <c r="E47" s="659">
        <f>J47</f>
        <v>97.3</v>
      </c>
      <c r="F47" s="600"/>
      <c r="G47" s="600"/>
      <c r="H47" s="660"/>
      <c r="I47" s="661"/>
      <c r="J47" s="662">
        <v>97.3</v>
      </c>
      <c r="K47" s="661"/>
      <c r="L47" s="663"/>
      <c r="M47" s="664" t="s">
        <v>200</v>
      </c>
      <c r="N47" s="436" t="s">
        <v>201</v>
      </c>
    </row>
    <row r="48" spans="1:14" ht="16.5" thickBot="1">
      <c r="A48" s="439"/>
      <c r="B48" s="439"/>
      <c r="C48" s="665"/>
      <c r="D48" s="666"/>
      <c r="E48" s="667"/>
      <c r="F48" s="588"/>
      <c r="G48" s="588"/>
      <c r="H48" s="668"/>
      <c r="I48" s="646"/>
      <c r="J48" s="669"/>
      <c r="K48" s="646"/>
      <c r="L48" s="670"/>
      <c r="M48" s="671"/>
      <c r="N48" s="439"/>
    </row>
    <row r="49" spans="1:14" ht="15.75">
      <c r="A49" s="439"/>
      <c r="B49" s="439"/>
      <c r="C49" s="657">
        <v>2018</v>
      </c>
      <c r="D49" s="672"/>
      <c r="E49" s="659">
        <f>J49</f>
        <v>97.3</v>
      </c>
      <c r="F49" s="600"/>
      <c r="G49" s="600"/>
      <c r="H49" s="660"/>
      <c r="I49" s="661"/>
      <c r="J49" s="662">
        <v>97.3</v>
      </c>
      <c r="K49" s="661"/>
      <c r="L49" s="663"/>
      <c r="M49" s="671"/>
      <c r="N49" s="439"/>
    </row>
    <row r="50" spans="1:14" ht="16.5" thickBot="1">
      <c r="A50" s="439"/>
      <c r="B50" s="439"/>
      <c r="C50" s="665"/>
      <c r="D50" s="666"/>
      <c r="E50" s="667"/>
      <c r="F50" s="588"/>
      <c r="G50" s="588"/>
      <c r="H50" s="668"/>
      <c r="I50" s="646"/>
      <c r="J50" s="669"/>
      <c r="K50" s="646"/>
      <c r="L50" s="670"/>
      <c r="M50" s="671"/>
      <c r="N50" s="439"/>
    </row>
    <row r="51" spans="1:14" ht="15.75">
      <c r="A51" s="439"/>
      <c r="B51" s="439"/>
      <c r="C51" s="657">
        <v>2019</v>
      </c>
      <c r="D51" s="672"/>
      <c r="E51" s="659">
        <f>J51</f>
        <v>97.3</v>
      </c>
      <c r="F51" s="600"/>
      <c r="G51" s="600"/>
      <c r="H51" s="660"/>
      <c r="I51" s="661"/>
      <c r="J51" s="662">
        <v>97.3</v>
      </c>
      <c r="K51" s="661"/>
      <c r="L51" s="673"/>
      <c r="M51" s="671"/>
      <c r="N51" s="439"/>
    </row>
    <row r="52" spans="1:14" ht="16.5" thickBot="1">
      <c r="A52" s="460"/>
      <c r="B52" s="439"/>
      <c r="C52" s="665"/>
      <c r="D52" s="666"/>
      <c r="E52" s="667"/>
      <c r="F52" s="588"/>
      <c r="G52" s="588"/>
      <c r="H52" s="668"/>
      <c r="I52" s="646"/>
      <c r="J52" s="669"/>
      <c r="K52" s="646"/>
      <c r="L52" s="674"/>
      <c r="M52" s="671"/>
      <c r="N52" s="460"/>
    </row>
    <row r="53" spans="1:14" ht="15.75">
      <c r="A53" s="469" t="s">
        <v>202</v>
      </c>
      <c r="B53" s="436" t="s">
        <v>203</v>
      </c>
      <c r="C53" s="657">
        <v>2017</v>
      </c>
      <c r="D53" s="675"/>
      <c r="E53" s="659">
        <f>H53+J53</f>
        <v>40</v>
      </c>
      <c r="F53" s="676"/>
      <c r="G53" s="677"/>
      <c r="H53" s="662">
        <v>0</v>
      </c>
      <c r="I53" s="678"/>
      <c r="J53" s="662">
        <v>40</v>
      </c>
      <c r="K53" s="661"/>
      <c r="L53" s="673"/>
      <c r="M53" s="436" t="s">
        <v>4</v>
      </c>
      <c r="N53" s="436" t="s">
        <v>194</v>
      </c>
    </row>
    <row r="54" spans="1:14" ht="16.5" thickBot="1">
      <c r="A54" s="471"/>
      <c r="B54" s="439"/>
      <c r="C54" s="679"/>
      <c r="D54" s="680"/>
      <c r="E54" s="681"/>
      <c r="F54" s="682"/>
      <c r="G54" s="683"/>
      <c r="H54" s="669"/>
      <c r="I54" s="684"/>
      <c r="J54" s="669"/>
      <c r="K54" s="646"/>
      <c r="L54" s="674"/>
      <c r="M54" s="460"/>
      <c r="N54" s="439"/>
    </row>
    <row r="55" spans="1:14" ht="63.75" thickBot="1">
      <c r="A55" s="471"/>
      <c r="B55" s="439"/>
      <c r="C55" s="657">
        <v>2018</v>
      </c>
      <c r="D55" s="675"/>
      <c r="E55" s="659">
        <f>J55+J56+H56</f>
        <v>40</v>
      </c>
      <c r="F55" s="685"/>
      <c r="G55" s="685"/>
      <c r="H55" s="686"/>
      <c r="I55" s="687"/>
      <c r="J55" s="688">
        <v>0</v>
      </c>
      <c r="K55" s="689"/>
      <c r="L55" s="592"/>
      <c r="M55" s="690" t="s">
        <v>200</v>
      </c>
      <c r="N55" s="439"/>
    </row>
    <row r="56" spans="1:14" ht="16.5" thickBot="1">
      <c r="A56" s="471"/>
      <c r="B56" s="439"/>
      <c r="C56" s="665"/>
      <c r="D56" s="691"/>
      <c r="E56" s="667"/>
      <c r="F56" s="682"/>
      <c r="G56" s="682"/>
      <c r="H56" s="692">
        <v>0</v>
      </c>
      <c r="I56" s="684"/>
      <c r="J56" s="693">
        <v>40</v>
      </c>
      <c r="K56" s="646"/>
      <c r="L56" s="560"/>
      <c r="M56" s="694" t="s">
        <v>4</v>
      </c>
      <c r="N56" s="439"/>
    </row>
    <row r="57" spans="1:14" ht="63.75" thickBot="1">
      <c r="A57" s="471"/>
      <c r="B57" s="439"/>
      <c r="C57" s="657">
        <v>2019</v>
      </c>
      <c r="D57" s="675"/>
      <c r="E57" s="695">
        <f>J57+H58+J58</f>
        <v>40</v>
      </c>
      <c r="F57" s="682"/>
      <c r="G57" s="696"/>
      <c r="H57" s="692"/>
      <c r="I57" s="684"/>
      <c r="J57" s="693">
        <v>0</v>
      </c>
      <c r="K57" s="646"/>
      <c r="L57" s="560"/>
      <c r="M57" s="690" t="s">
        <v>200</v>
      </c>
      <c r="N57" s="439"/>
    </row>
    <row r="58" spans="1:14" ht="16.5" thickBot="1">
      <c r="A58" s="474"/>
      <c r="B58" s="460"/>
      <c r="C58" s="679"/>
      <c r="D58" s="680"/>
      <c r="E58" s="697"/>
      <c r="F58" s="685"/>
      <c r="G58" s="696"/>
      <c r="H58" s="686">
        <v>0</v>
      </c>
      <c r="I58" s="687"/>
      <c r="J58" s="698">
        <v>40</v>
      </c>
      <c r="K58" s="699"/>
      <c r="L58" s="560"/>
      <c r="M58" s="690" t="s">
        <v>4</v>
      </c>
      <c r="N58" s="460"/>
    </row>
    <row r="59" spans="1:14" ht="16.5" thickBot="1">
      <c r="A59" s="524" t="s">
        <v>204</v>
      </c>
      <c r="B59" s="436" t="s">
        <v>205</v>
      </c>
      <c r="C59" s="700">
        <v>2017</v>
      </c>
      <c r="D59" s="701"/>
      <c r="E59" s="702">
        <f aca="true" t="shared" si="0" ref="E59:E64">H59+J59</f>
        <v>5</v>
      </c>
      <c r="F59" s="703"/>
      <c r="G59" s="704"/>
      <c r="H59" s="705">
        <v>0</v>
      </c>
      <c r="I59" s="706"/>
      <c r="J59" s="707">
        <v>5</v>
      </c>
      <c r="K59" s="699"/>
      <c r="L59" s="578"/>
      <c r="M59" s="436" t="s">
        <v>4</v>
      </c>
      <c r="N59" s="436" t="s">
        <v>206</v>
      </c>
    </row>
    <row r="60" spans="1:14" ht="16.5" thickBot="1">
      <c r="A60" s="530"/>
      <c r="B60" s="439"/>
      <c r="C60" s="708">
        <v>2018</v>
      </c>
      <c r="D60" s="708"/>
      <c r="E60" s="709">
        <f t="shared" si="0"/>
        <v>5</v>
      </c>
      <c r="F60" s="685"/>
      <c r="G60" s="696"/>
      <c r="H60" s="710">
        <v>0</v>
      </c>
      <c r="I60" s="687"/>
      <c r="J60" s="688">
        <v>5</v>
      </c>
      <c r="K60" s="689"/>
      <c r="L60" s="592"/>
      <c r="M60" s="439"/>
      <c r="N60" s="439"/>
    </row>
    <row r="61" spans="1:14" ht="51" customHeight="1" thickBot="1">
      <c r="A61" s="533"/>
      <c r="B61" s="460"/>
      <c r="C61" s="711">
        <v>2019</v>
      </c>
      <c r="D61" s="701"/>
      <c r="E61" s="709">
        <f t="shared" si="0"/>
        <v>5</v>
      </c>
      <c r="F61" s="703"/>
      <c r="G61" s="704"/>
      <c r="H61" s="686">
        <v>0</v>
      </c>
      <c r="I61" s="706"/>
      <c r="J61" s="688">
        <v>5</v>
      </c>
      <c r="K61" s="699"/>
      <c r="L61" s="594"/>
      <c r="M61" s="460"/>
      <c r="N61" s="460"/>
    </row>
    <row r="62" spans="1:14" ht="16.5" thickBot="1">
      <c r="A62" s="640" t="s">
        <v>207</v>
      </c>
      <c r="B62" s="641"/>
      <c r="C62" s="642">
        <v>2017</v>
      </c>
      <c r="D62" s="643"/>
      <c r="E62" s="644">
        <f t="shared" si="0"/>
        <v>142.3</v>
      </c>
      <c r="F62" s="643"/>
      <c r="G62" s="642"/>
      <c r="H62" s="645">
        <f>H31</f>
        <v>0</v>
      </c>
      <c r="I62" s="646"/>
      <c r="J62" s="644">
        <f>J47+J53+J59</f>
        <v>142.3</v>
      </c>
      <c r="K62" s="647"/>
      <c r="L62" s="594"/>
      <c r="M62" s="469"/>
      <c r="N62" s="469"/>
    </row>
    <row r="63" spans="1:14" ht="16.5" thickBot="1">
      <c r="A63" s="648"/>
      <c r="B63" s="649"/>
      <c r="C63" s="642">
        <v>2018</v>
      </c>
      <c r="D63" s="643"/>
      <c r="E63" s="712">
        <f t="shared" si="0"/>
        <v>142.3</v>
      </c>
      <c r="F63" s="643"/>
      <c r="G63" s="636"/>
      <c r="H63" s="650">
        <f>H36</f>
        <v>0</v>
      </c>
      <c r="I63" s="646"/>
      <c r="J63" s="712">
        <f>J49+J56+J60</f>
        <v>142.3</v>
      </c>
      <c r="K63" s="647"/>
      <c r="L63" s="586"/>
      <c r="M63" s="471"/>
      <c r="N63" s="471"/>
    </row>
    <row r="64" spans="1:14" ht="16.5" thickBot="1">
      <c r="A64" s="651"/>
      <c r="B64" s="652"/>
      <c r="C64" s="636">
        <v>2019</v>
      </c>
      <c r="D64" s="643"/>
      <c r="E64" s="713">
        <f t="shared" si="0"/>
        <v>142.3</v>
      </c>
      <c r="F64" s="643"/>
      <c r="G64" s="636"/>
      <c r="H64" s="653">
        <v>0</v>
      </c>
      <c r="I64" s="646"/>
      <c r="J64" s="712">
        <f>J51+J58+J61</f>
        <v>142.3</v>
      </c>
      <c r="K64" s="647"/>
      <c r="L64" s="586"/>
      <c r="M64" s="474"/>
      <c r="N64" s="474"/>
    </row>
    <row r="65" spans="1:14" ht="16.5" thickBot="1">
      <c r="A65" s="714" t="s">
        <v>208</v>
      </c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6"/>
    </row>
    <row r="66" spans="1:14" ht="15.75">
      <c r="A66" s="621" t="s">
        <v>209</v>
      </c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8"/>
    </row>
    <row r="67" spans="1:14" ht="16.5" thickBot="1">
      <c r="A67" s="550" t="s">
        <v>210</v>
      </c>
      <c r="B67" s="551"/>
      <c r="C67" s="719"/>
      <c r="D67" s="719"/>
      <c r="E67" s="719"/>
      <c r="F67" s="719"/>
      <c r="G67" s="719"/>
      <c r="H67" s="719"/>
      <c r="I67" s="719"/>
      <c r="J67" s="719"/>
      <c r="K67" s="719"/>
      <c r="L67" s="719"/>
      <c r="M67" s="551"/>
      <c r="N67" s="552"/>
    </row>
    <row r="68" spans="1:14" ht="15.75">
      <c r="A68" s="720" t="s">
        <v>211</v>
      </c>
      <c r="B68" s="721" t="s">
        <v>212</v>
      </c>
      <c r="C68" s="621">
        <v>2017</v>
      </c>
      <c r="D68" s="622"/>
      <c r="E68" s="722">
        <f>H68+J68+L68</f>
        <v>6209.655</v>
      </c>
      <c r="F68" s="723"/>
      <c r="G68" s="724"/>
      <c r="H68" s="725">
        <f>400</f>
        <v>400</v>
      </c>
      <c r="I68" s="601"/>
      <c r="J68" s="559">
        <v>5009.655</v>
      </c>
      <c r="K68" s="726"/>
      <c r="L68" s="727">
        <v>800</v>
      </c>
      <c r="M68" s="436" t="s">
        <v>81</v>
      </c>
      <c r="N68" s="469" t="s">
        <v>213</v>
      </c>
    </row>
    <row r="69" spans="1:14" ht="15.75">
      <c r="A69" s="728"/>
      <c r="B69" s="729"/>
      <c r="C69" s="625"/>
      <c r="D69" s="626"/>
      <c r="E69" s="627"/>
      <c r="F69" s="628"/>
      <c r="G69" s="730"/>
      <c r="H69" s="731"/>
      <c r="I69" s="732"/>
      <c r="J69" s="567"/>
      <c r="K69" s="573"/>
      <c r="L69" s="733"/>
      <c r="M69" s="439"/>
      <c r="N69" s="471"/>
    </row>
    <row r="70" spans="1:14" ht="16.5" thickBot="1">
      <c r="A70" s="728"/>
      <c r="B70" s="729"/>
      <c r="C70" s="625"/>
      <c r="D70" s="626"/>
      <c r="E70" s="734"/>
      <c r="F70" s="735"/>
      <c r="G70" s="736"/>
      <c r="H70" s="731"/>
      <c r="I70" s="737"/>
      <c r="J70" s="567"/>
      <c r="K70" s="573"/>
      <c r="L70" s="733"/>
      <c r="M70" s="439"/>
      <c r="N70" s="471"/>
    </row>
    <row r="71" spans="1:14" ht="16.5" thickBot="1">
      <c r="A71" s="728"/>
      <c r="B71" s="729"/>
      <c r="C71" s="544">
        <v>2018</v>
      </c>
      <c r="D71" s="545"/>
      <c r="E71" s="738">
        <f>H71+J71+L71</f>
        <v>6209.655</v>
      </c>
      <c r="F71" s="739"/>
      <c r="G71" s="644"/>
      <c r="H71" s="740">
        <v>400</v>
      </c>
      <c r="I71" s="741"/>
      <c r="J71" s="742">
        <v>5009.655</v>
      </c>
      <c r="K71" s="743"/>
      <c r="L71" s="744">
        <v>800</v>
      </c>
      <c r="M71" s="745" t="s">
        <v>81</v>
      </c>
      <c r="N71" s="471"/>
    </row>
    <row r="72" spans="1:14" ht="16.5" thickBot="1">
      <c r="A72" s="746"/>
      <c r="B72" s="747"/>
      <c r="C72" s="633">
        <v>2019</v>
      </c>
      <c r="D72" s="748"/>
      <c r="E72" s="734">
        <f>H72+J72+L72</f>
        <v>6209.655</v>
      </c>
      <c r="F72" s="735"/>
      <c r="G72" s="712"/>
      <c r="H72" s="589">
        <v>400</v>
      </c>
      <c r="I72" s="749"/>
      <c r="J72" s="742">
        <f>3676.56-38+5.81+126.555+18.73+920+300</f>
        <v>5009.655</v>
      </c>
      <c r="K72" s="743"/>
      <c r="L72" s="750">
        <v>800</v>
      </c>
      <c r="M72" s="745" t="s">
        <v>81</v>
      </c>
      <c r="N72" s="471"/>
    </row>
    <row r="73" spans="1:14" ht="16.5" thickBot="1">
      <c r="A73" s="469" t="s">
        <v>214</v>
      </c>
      <c r="B73" s="436" t="s">
        <v>215</v>
      </c>
      <c r="C73" s="751">
        <v>2017</v>
      </c>
      <c r="D73" s="643"/>
      <c r="E73" s="752">
        <f>H73+J73+L73</f>
        <v>40</v>
      </c>
      <c r="F73" s="753"/>
      <c r="G73" s="750"/>
      <c r="H73" s="754">
        <v>0</v>
      </c>
      <c r="I73" s="749"/>
      <c r="J73" s="755">
        <v>40</v>
      </c>
      <c r="K73" s="741"/>
      <c r="L73" s="750">
        <v>0</v>
      </c>
      <c r="M73" s="756" t="s">
        <v>81</v>
      </c>
      <c r="N73" s="471"/>
    </row>
    <row r="74" spans="1:14" ht="16.5" thickBot="1">
      <c r="A74" s="471"/>
      <c r="B74" s="439"/>
      <c r="C74" s="751">
        <v>2018</v>
      </c>
      <c r="D74" s="643"/>
      <c r="E74" s="752">
        <f>H74+J74</f>
        <v>40</v>
      </c>
      <c r="F74" s="753"/>
      <c r="G74" s="750"/>
      <c r="H74" s="754">
        <v>0</v>
      </c>
      <c r="I74" s="749"/>
      <c r="J74" s="755">
        <v>40</v>
      </c>
      <c r="K74" s="741"/>
      <c r="L74" s="750">
        <v>0</v>
      </c>
      <c r="M74" s="757"/>
      <c r="N74" s="471"/>
    </row>
    <row r="75" spans="1:14" ht="40.5" customHeight="1" thickBot="1">
      <c r="A75" s="474"/>
      <c r="B75" s="460"/>
      <c r="C75" s="751">
        <v>2019</v>
      </c>
      <c r="D75" s="643"/>
      <c r="E75" s="752">
        <f>J75</f>
        <v>40</v>
      </c>
      <c r="F75" s="753"/>
      <c r="G75" s="750"/>
      <c r="H75" s="754">
        <v>0</v>
      </c>
      <c r="I75" s="749"/>
      <c r="J75" s="755">
        <f>40</f>
        <v>40</v>
      </c>
      <c r="K75" s="741"/>
      <c r="L75" s="750">
        <v>0</v>
      </c>
      <c r="M75" s="758"/>
      <c r="N75" s="474"/>
    </row>
    <row r="76" spans="1:14" ht="16.5" thickBot="1">
      <c r="A76" s="436" t="s">
        <v>216</v>
      </c>
      <c r="B76" s="436" t="s">
        <v>217</v>
      </c>
      <c r="C76" s="759">
        <v>2017</v>
      </c>
      <c r="D76" s="760"/>
      <c r="E76" s="761">
        <f>H76+J76</f>
        <v>100</v>
      </c>
      <c r="F76" s="762"/>
      <c r="G76" s="763"/>
      <c r="H76" s="764">
        <v>0</v>
      </c>
      <c r="I76" s="765"/>
      <c r="J76" s="755">
        <v>100</v>
      </c>
      <c r="K76" s="766"/>
      <c r="L76" s="767"/>
      <c r="M76" s="756" t="s">
        <v>218</v>
      </c>
      <c r="N76" s="436" t="s">
        <v>219</v>
      </c>
    </row>
    <row r="77" spans="1:14" ht="16.5" thickBot="1">
      <c r="A77" s="439"/>
      <c r="B77" s="439"/>
      <c r="C77" s="768">
        <v>2018</v>
      </c>
      <c r="D77" s="732"/>
      <c r="E77" s="769">
        <f>H77+J77</f>
        <v>100</v>
      </c>
      <c r="F77" s="581"/>
      <c r="G77" s="583"/>
      <c r="H77" s="570">
        <v>0</v>
      </c>
      <c r="I77" s="770"/>
      <c r="J77" s="771">
        <v>100</v>
      </c>
      <c r="K77" s="772"/>
      <c r="L77" s="773"/>
      <c r="M77" s="757"/>
      <c r="N77" s="439"/>
    </row>
    <row r="78" spans="1:14" ht="44.25" customHeight="1" thickBot="1">
      <c r="A78" s="460"/>
      <c r="B78" s="460"/>
      <c r="C78" s="759">
        <v>2019</v>
      </c>
      <c r="D78" s="760"/>
      <c r="E78" s="769">
        <f>H78+J78</f>
        <v>100</v>
      </c>
      <c r="F78" s="592"/>
      <c r="G78" s="594"/>
      <c r="H78" s="755">
        <v>0</v>
      </c>
      <c r="I78" s="765"/>
      <c r="J78" s="755">
        <v>100</v>
      </c>
      <c r="K78" s="766"/>
      <c r="L78" s="767"/>
      <c r="M78" s="758"/>
      <c r="N78" s="460"/>
    </row>
    <row r="79" spans="1:14" ht="16.5" thickBot="1">
      <c r="A79" s="469" t="s">
        <v>220</v>
      </c>
      <c r="B79" s="469" t="s">
        <v>221</v>
      </c>
      <c r="C79" s="623">
        <v>2017</v>
      </c>
      <c r="D79" s="615"/>
      <c r="E79" s="774">
        <f aca="true" t="shared" si="1" ref="E79:E84">J79</f>
        <v>1000</v>
      </c>
      <c r="F79" s="775"/>
      <c r="G79" s="776"/>
      <c r="H79" s="740">
        <v>0</v>
      </c>
      <c r="I79" s="726"/>
      <c r="J79" s="755">
        <v>1000</v>
      </c>
      <c r="K79" s="766"/>
      <c r="L79" s="767"/>
      <c r="M79" s="513" t="s">
        <v>222</v>
      </c>
      <c r="N79" s="436" t="s">
        <v>223</v>
      </c>
    </row>
    <row r="80" spans="1:14" ht="16.5" thickBot="1">
      <c r="A80" s="471"/>
      <c r="B80" s="471"/>
      <c r="C80" s="777">
        <v>2018</v>
      </c>
      <c r="D80" s="613"/>
      <c r="E80" s="774">
        <f t="shared" si="1"/>
        <v>1000</v>
      </c>
      <c r="F80" s="778"/>
      <c r="G80" s="779"/>
      <c r="H80" s="740">
        <v>0</v>
      </c>
      <c r="I80" s="573"/>
      <c r="J80" s="780">
        <v>1000</v>
      </c>
      <c r="K80" s="772"/>
      <c r="L80" s="767"/>
      <c r="M80" s="781" t="s">
        <v>222</v>
      </c>
      <c r="N80" s="439"/>
    </row>
    <row r="81" spans="1:14" ht="45" customHeight="1" thickBot="1">
      <c r="A81" s="471"/>
      <c r="B81" s="471"/>
      <c r="C81" s="777">
        <v>2019</v>
      </c>
      <c r="D81" s="615"/>
      <c r="E81" s="576">
        <f t="shared" si="1"/>
        <v>1000</v>
      </c>
      <c r="F81" s="775"/>
      <c r="G81" s="776"/>
      <c r="H81" s="740">
        <v>0</v>
      </c>
      <c r="I81" s="782"/>
      <c r="J81" s="755">
        <v>1000</v>
      </c>
      <c r="K81" s="766"/>
      <c r="L81" s="767"/>
      <c r="M81" s="781" t="s">
        <v>222</v>
      </c>
      <c r="N81" s="439"/>
    </row>
    <row r="82" spans="1:14" ht="16.5" thickBot="1">
      <c r="A82" s="720" t="s">
        <v>224</v>
      </c>
      <c r="B82" s="720" t="s">
        <v>225</v>
      </c>
      <c r="C82" s="621">
        <v>2017</v>
      </c>
      <c r="D82" s="622"/>
      <c r="E82" s="722">
        <f t="shared" si="1"/>
        <v>165</v>
      </c>
      <c r="F82" s="622"/>
      <c r="G82" s="623"/>
      <c r="H82" s="624"/>
      <c r="I82" s="783"/>
      <c r="J82" s="784">
        <v>165</v>
      </c>
      <c r="K82" s="785"/>
      <c r="L82" s="469"/>
      <c r="M82" s="436" t="s">
        <v>218</v>
      </c>
      <c r="N82" s="436" t="s">
        <v>226</v>
      </c>
    </row>
    <row r="83" spans="1:14" ht="16.5" thickBot="1">
      <c r="A83" s="728"/>
      <c r="B83" s="728"/>
      <c r="C83" s="544">
        <v>2018</v>
      </c>
      <c r="D83" s="546"/>
      <c r="E83" s="738">
        <f t="shared" si="1"/>
        <v>165</v>
      </c>
      <c r="F83" s="546"/>
      <c r="G83" s="642"/>
      <c r="H83" s="786"/>
      <c r="I83" s="787"/>
      <c r="J83" s="788">
        <v>165</v>
      </c>
      <c r="K83" s="789"/>
      <c r="L83" s="471"/>
      <c r="M83" s="439"/>
      <c r="N83" s="439"/>
    </row>
    <row r="84" spans="1:14" ht="16.5" thickBot="1">
      <c r="A84" s="728"/>
      <c r="B84" s="728"/>
      <c r="C84" s="621">
        <v>2019</v>
      </c>
      <c r="D84" s="622"/>
      <c r="E84" s="722">
        <f t="shared" si="1"/>
        <v>165</v>
      </c>
      <c r="F84" s="723"/>
      <c r="G84" s="660"/>
      <c r="H84" s="621"/>
      <c r="I84" s="766"/>
      <c r="J84" s="559">
        <v>165</v>
      </c>
      <c r="K84" s="726"/>
      <c r="L84" s="471"/>
      <c r="M84" s="439"/>
      <c r="N84" s="439"/>
    </row>
    <row r="85" spans="1:14" ht="39" customHeight="1" thickBot="1">
      <c r="A85" s="746"/>
      <c r="B85" s="746"/>
      <c r="C85" s="633"/>
      <c r="D85" s="634"/>
      <c r="E85" s="734"/>
      <c r="F85" s="735"/>
      <c r="G85" s="668"/>
      <c r="H85" s="633"/>
      <c r="I85" s="749"/>
      <c r="J85" s="790"/>
      <c r="K85" s="782"/>
      <c r="L85" s="474"/>
      <c r="M85" s="460"/>
      <c r="N85" s="460"/>
    </row>
    <row r="86" spans="1:14" ht="16.5" thickBot="1">
      <c r="A86" s="640" t="s">
        <v>227</v>
      </c>
      <c r="B86" s="641"/>
      <c r="C86" s="642">
        <v>2017</v>
      </c>
      <c r="D86" s="643"/>
      <c r="E86" s="644">
        <f>H86+J86+L86</f>
        <v>7514.655</v>
      </c>
      <c r="F86" s="643"/>
      <c r="G86" s="642"/>
      <c r="H86" s="645">
        <f>H68</f>
        <v>400</v>
      </c>
      <c r="I86" s="646"/>
      <c r="J86" s="644">
        <f>J68+J73+J76+J79+J82</f>
        <v>6314.655</v>
      </c>
      <c r="K86" s="647"/>
      <c r="L86" s="644">
        <f>L68</f>
        <v>800</v>
      </c>
      <c r="M86" s="469"/>
      <c r="N86" s="469"/>
    </row>
    <row r="87" spans="1:14" ht="16.5" thickBot="1">
      <c r="A87" s="648"/>
      <c r="B87" s="649"/>
      <c r="C87" s="642">
        <v>2018</v>
      </c>
      <c r="D87" s="643"/>
      <c r="E87" s="644">
        <f>H87+J87+L87</f>
        <v>7514.655</v>
      </c>
      <c r="F87" s="643"/>
      <c r="G87" s="636"/>
      <c r="H87" s="650">
        <f>H71</f>
        <v>400</v>
      </c>
      <c r="I87" s="646"/>
      <c r="J87" s="712">
        <f>J71+J74+J77+J80+J83</f>
        <v>6314.655</v>
      </c>
      <c r="K87" s="647"/>
      <c r="L87" s="712">
        <f>L71</f>
        <v>800</v>
      </c>
      <c r="M87" s="471"/>
      <c r="N87" s="471"/>
    </row>
    <row r="88" spans="1:14" ht="16.5" thickBot="1">
      <c r="A88" s="651"/>
      <c r="B88" s="652"/>
      <c r="C88" s="636">
        <v>2019</v>
      </c>
      <c r="D88" s="643"/>
      <c r="E88" s="644">
        <f>H88+J88+L88</f>
        <v>7514.655</v>
      </c>
      <c r="F88" s="643"/>
      <c r="G88" s="636"/>
      <c r="H88" s="653">
        <f>H72</f>
        <v>400</v>
      </c>
      <c r="I88" s="646"/>
      <c r="J88" s="712">
        <f>J72+J75+J78+J81+J84</f>
        <v>6314.655</v>
      </c>
      <c r="K88" s="647"/>
      <c r="L88" s="712">
        <f>L72</f>
        <v>800</v>
      </c>
      <c r="M88" s="474"/>
      <c r="N88" s="474"/>
    </row>
    <row r="89" spans="1:14" ht="16.5" thickBot="1">
      <c r="A89" s="654" t="s">
        <v>228</v>
      </c>
      <c r="B89" s="655"/>
      <c r="C89" s="655"/>
      <c r="D89" s="655"/>
      <c r="E89" s="655"/>
      <c r="F89" s="655"/>
      <c r="G89" s="655"/>
      <c r="H89" s="655"/>
      <c r="I89" s="655"/>
      <c r="J89" s="655"/>
      <c r="K89" s="655"/>
      <c r="L89" s="655"/>
      <c r="M89" s="655"/>
      <c r="N89" s="656"/>
    </row>
    <row r="90" spans="1:14" ht="15.75">
      <c r="A90" s="791" t="s">
        <v>229</v>
      </c>
      <c r="B90" s="792"/>
      <c r="C90" s="792"/>
      <c r="D90" s="792"/>
      <c r="E90" s="792"/>
      <c r="F90" s="792"/>
      <c r="G90" s="792"/>
      <c r="H90" s="792"/>
      <c r="I90" s="792"/>
      <c r="J90" s="792"/>
      <c r="K90" s="792"/>
      <c r="L90" s="792"/>
      <c r="M90" s="792"/>
      <c r="N90" s="793"/>
    </row>
    <row r="91" spans="1:14" ht="16.5" thickBot="1">
      <c r="A91" s="550" t="s">
        <v>230</v>
      </c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2"/>
    </row>
    <row r="92" spans="1:14" ht="15.75">
      <c r="A92" s="728" t="s">
        <v>231</v>
      </c>
      <c r="B92" s="436" t="s">
        <v>232</v>
      </c>
      <c r="C92" s="625">
        <v>2017</v>
      </c>
      <c r="D92" s="626"/>
      <c r="E92" s="627">
        <f>J92</f>
        <v>5</v>
      </c>
      <c r="F92" s="626"/>
      <c r="G92" s="632"/>
      <c r="H92" s="530"/>
      <c r="I92" s="737"/>
      <c r="J92" s="567">
        <v>5</v>
      </c>
      <c r="K92" s="573"/>
      <c r="L92" s="471"/>
      <c r="M92" s="471"/>
      <c r="N92" s="439"/>
    </row>
    <row r="93" spans="1:14" ht="15.75">
      <c r="A93" s="728"/>
      <c r="B93" s="439"/>
      <c r="C93" s="625">
        <v>2018</v>
      </c>
      <c r="D93" s="626"/>
      <c r="E93" s="627">
        <f>J93</f>
        <v>5</v>
      </c>
      <c r="F93" s="626"/>
      <c r="G93" s="632"/>
      <c r="H93" s="530"/>
      <c r="I93" s="737"/>
      <c r="J93" s="567">
        <v>5</v>
      </c>
      <c r="K93" s="573"/>
      <c r="L93" s="471"/>
      <c r="M93" s="471"/>
      <c r="N93" s="439"/>
    </row>
    <row r="94" spans="1:14" ht="16.5" thickBot="1">
      <c r="A94" s="728"/>
      <c r="B94" s="460"/>
      <c r="C94" s="625">
        <v>2019</v>
      </c>
      <c r="D94" s="626"/>
      <c r="E94" s="627">
        <f>J94</f>
        <v>5</v>
      </c>
      <c r="F94" s="626"/>
      <c r="G94" s="632"/>
      <c r="H94" s="530"/>
      <c r="I94" s="737"/>
      <c r="J94" s="567">
        <v>5</v>
      </c>
      <c r="K94" s="573"/>
      <c r="L94" s="471"/>
      <c r="M94" s="471"/>
      <c r="N94" s="439"/>
    </row>
    <row r="95" spans="1:14" ht="15.75">
      <c r="A95" s="720"/>
      <c r="B95" s="794" t="s">
        <v>97</v>
      </c>
      <c r="C95" s="624" t="s">
        <v>96</v>
      </c>
      <c r="D95" s="718"/>
      <c r="E95" s="722">
        <f>H95+J95+L95</f>
        <v>25679.136</v>
      </c>
      <c r="F95" s="723"/>
      <c r="G95" s="795"/>
      <c r="H95" s="795">
        <f>H97+H98+H99</f>
        <v>2265</v>
      </c>
      <c r="I95" s="783"/>
      <c r="J95" s="722">
        <f>J97+J98+J99</f>
        <v>20639.136</v>
      </c>
      <c r="K95" s="723"/>
      <c r="L95" s="795">
        <f>L10+L12+L13+L14+L15+L16+L17+L18+L20+L19+L21+L22+L23+L68+L71+L72</f>
        <v>2775</v>
      </c>
      <c r="M95" s="469"/>
      <c r="N95" s="469"/>
    </row>
    <row r="96" spans="1:14" ht="15.75">
      <c r="A96" s="728"/>
      <c r="B96" s="732"/>
      <c r="C96" s="630"/>
      <c r="D96" s="796"/>
      <c r="E96" s="625"/>
      <c r="F96" s="626"/>
      <c r="G96" s="632"/>
      <c r="H96" s="515"/>
      <c r="I96" s="732"/>
      <c r="J96" s="625"/>
      <c r="K96" s="626"/>
      <c r="L96" s="632"/>
      <c r="M96" s="471"/>
      <c r="N96" s="471"/>
    </row>
    <row r="97" spans="1:14" ht="15.75">
      <c r="A97" s="728"/>
      <c r="B97" s="732"/>
      <c r="C97" s="768">
        <v>2017</v>
      </c>
      <c r="D97" s="796"/>
      <c r="E97" s="797">
        <f>H97+J97+L97</f>
        <v>8559.712</v>
      </c>
      <c r="F97" s="798"/>
      <c r="G97" s="799"/>
      <c r="H97" s="800">
        <f>H10+H68</f>
        <v>755</v>
      </c>
      <c r="I97" s="732"/>
      <c r="J97" s="627">
        <f>J41+J62+J86+J92</f>
        <v>6879.7119999999995</v>
      </c>
      <c r="K97" s="628"/>
      <c r="L97" s="629">
        <f>L10+L12+L13+L14+L68</f>
        <v>925</v>
      </c>
      <c r="M97" s="471"/>
      <c r="N97" s="471"/>
    </row>
    <row r="98" spans="1:14" ht="15.75">
      <c r="A98" s="728"/>
      <c r="B98" s="732"/>
      <c r="C98" s="768">
        <v>2018</v>
      </c>
      <c r="D98" s="796"/>
      <c r="E98" s="627">
        <f>H98+J98+L98</f>
        <v>8559.712</v>
      </c>
      <c r="F98" s="628"/>
      <c r="G98" s="632"/>
      <c r="H98" s="629">
        <f>H15+H16+H17+H56+H60+H71+H77+H80</f>
        <v>755</v>
      </c>
      <c r="I98" s="732"/>
      <c r="J98" s="797">
        <f>J42+J63+J87+J93</f>
        <v>6879.7119999999995</v>
      </c>
      <c r="K98" s="798"/>
      <c r="L98" s="629">
        <f>L15+L16+L17+L18+L71+L19</f>
        <v>925</v>
      </c>
      <c r="M98" s="471"/>
      <c r="N98" s="471"/>
    </row>
    <row r="99" spans="1:14" ht="16.5" thickBot="1">
      <c r="A99" s="746"/>
      <c r="B99" s="801"/>
      <c r="C99" s="751">
        <v>2019</v>
      </c>
      <c r="D99" s="802"/>
      <c r="E99" s="734">
        <f>H99+J99+L99</f>
        <v>8559.712</v>
      </c>
      <c r="F99" s="634"/>
      <c r="G99" s="636"/>
      <c r="H99" s="803">
        <f>H20+H58+H72</f>
        <v>755</v>
      </c>
      <c r="I99" s="801"/>
      <c r="J99" s="734">
        <f>J43+J64+J88+J94</f>
        <v>6879.7119999999995</v>
      </c>
      <c r="K99" s="735"/>
      <c r="L99" s="803">
        <f>L20+L21+L22+L23+L72</f>
        <v>925</v>
      </c>
      <c r="M99" s="474"/>
      <c r="N99" s="474"/>
    </row>
  </sheetData>
  <sheetProtection/>
  <mergeCells count="193">
    <mergeCell ref="J98:K98"/>
    <mergeCell ref="E99:F99"/>
    <mergeCell ref="J99:K99"/>
    <mergeCell ref="A95:A99"/>
    <mergeCell ref="E95:F95"/>
    <mergeCell ref="J95:K95"/>
    <mergeCell ref="M95:M99"/>
    <mergeCell ref="N95:N99"/>
    <mergeCell ref="E96:F96"/>
    <mergeCell ref="J96:K96"/>
    <mergeCell ref="E97:F97"/>
    <mergeCell ref="J97:K97"/>
    <mergeCell ref="E98:F98"/>
    <mergeCell ref="L92:L94"/>
    <mergeCell ref="M92:M94"/>
    <mergeCell ref="N92:N94"/>
    <mergeCell ref="C93:D93"/>
    <mergeCell ref="E93:F93"/>
    <mergeCell ref="J93:K93"/>
    <mergeCell ref="C94:D94"/>
    <mergeCell ref="E94:F94"/>
    <mergeCell ref="J94:K94"/>
    <mergeCell ref="A92:A94"/>
    <mergeCell ref="B92:B94"/>
    <mergeCell ref="C92:D92"/>
    <mergeCell ref="E92:F92"/>
    <mergeCell ref="H92:H94"/>
    <mergeCell ref="J92:K92"/>
    <mergeCell ref="A86:B88"/>
    <mergeCell ref="M86:M88"/>
    <mergeCell ref="N86:N88"/>
    <mergeCell ref="A89:N89"/>
    <mergeCell ref="A90:N90"/>
    <mergeCell ref="A91:N91"/>
    <mergeCell ref="M82:M85"/>
    <mergeCell ref="N82:N85"/>
    <mergeCell ref="C83:D83"/>
    <mergeCell ref="E83:F83"/>
    <mergeCell ref="J83:K83"/>
    <mergeCell ref="C84:D85"/>
    <mergeCell ref="E84:F85"/>
    <mergeCell ref="G84:G85"/>
    <mergeCell ref="H84:H85"/>
    <mergeCell ref="J84:K85"/>
    <mergeCell ref="N76:N78"/>
    <mergeCell ref="A79:A81"/>
    <mergeCell ref="B79:B81"/>
    <mergeCell ref="I79:I81"/>
    <mergeCell ref="N79:N81"/>
    <mergeCell ref="A82:A85"/>
    <mergeCell ref="B82:B85"/>
    <mergeCell ref="C82:D82"/>
    <mergeCell ref="E82:F82"/>
    <mergeCell ref="L82:L85"/>
    <mergeCell ref="A73:A75"/>
    <mergeCell ref="B73:B75"/>
    <mergeCell ref="M73:M75"/>
    <mergeCell ref="A76:A78"/>
    <mergeCell ref="B76:B78"/>
    <mergeCell ref="M76:M78"/>
    <mergeCell ref="L68:L70"/>
    <mergeCell ref="M68:M70"/>
    <mergeCell ref="N68:N75"/>
    <mergeCell ref="C71:D71"/>
    <mergeCell ref="E71:F71"/>
    <mergeCell ref="J71:K71"/>
    <mergeCell ref="C72:D72"/>
    <mergeCell ref="E72:F72"/>
    <mergeCell ref="J72:K72"/>
    <mergeCell ref="A65:N65"/>
    <mergeCell ref="A66:M66"/>
    <mergeCell ref="A67:N67"/>
    <mergeCell ref="A68:A72"/>
    <mergeCell ref="B68:B72"/>
    <mergeCell ref="C68:D70"/>
    <mergeCell ref="E68:F70"/>
    <mergeCell ref="G68:G70"/>
    <mergeCell ref="H68:H70"/>
    <mergeCell ref="J68:K70"/>
    <mergeCell ref="A59:A61"/>
    <mergeCell ref="B59:B61"/>
    <mergeCell ref="M59:M61"/>
    <mergeCell ref="N59:N61"/>
    <mergeCell ref="A62:B64"/>
    <mergeCell ref="M62:M64"/>
    <mergeCell ref="N62:N64"/>
    <mergeCell ref="M53:M54"/>
    <mergeCell ref="N53:N58"/>
    <mergeCell ref="C55:D56"/>
    <mergeCell ref="E55:E56"/>
    <mergeCell ref="C57:D58"/>
    <mergeCell ref="E57:E58"/>
    <mergeCell ref="L51:L52"/>
    <mergeCell ref="A53:A58"/>
    <mergeCell ref="B53:B58"/>
    <mergeCell ref="C53:D54"/>
    <mergeCell ref="E53:E54"/>
    <mergeCell ref="G53:G54"/>
    <mergeCell ref="H53:H54"/>
    <mergeCell ref="J53:J54"/>
    <mergeCell ref="L53:L54"/>
    <mergeCell ref="L47:L48"/>
    <mergeCell ref="M47:M52"/>
    <mergeCell ref="N47:N52"/>
    <mergeCell ref="C49:C50"/>
    <mergeCell ref="E49:E50"/>
    <mergeCell ref="H49:H50"/>
    <mergeCell ref="J49:J50"/>
    <mergeCell ref="L49:L50"/>
    <mergeCell ref="C51:C52"/>
    <mergeCell ref="E51:E52"/>
    <mergeCell ref="A47:A52"/>
    <mergeCell ref="B47:B52"/>
    <mergeCell ref="C47:C48"/>
    <mergeCell ref="E47:E48"/>
    <mergeCell ref="H47:H48"/>
    <mergeCell ref="J47:J48"/>
    <mergeCell ref="H51:H52"/>
    <mergeCell ref="J51:J52"/>
    <mergeCell ref="A41:B43"/>
    <mergeCell ref="M41:M43"/>
    <mergeCell ref="N41:N43"/>
    <mergeCell ref="A44:M44"/>
    <mergeCell ref="A45:M45"/>
    <mergeCell ref="A46:M46"/>
    <mergeCell ref="N36:N39"/>
    <mergeCell ref="C37:D37"/>
    <mergeCell ref="E37:F37"/>
    <mergeCell ref="J37:K37"/>
    <mergeCell ref="C38:D38"/>
    <mergeCell ref="E38:F38"/>
    <mergeCell ref="J38:K38"/>
    <mergeCell ref="C39:D39"/>
    <mergeCell ref="E39:F39"/>
    <mergeCell ref="J39:K39"/>
    <mergeCell ref="A36:A40"/>
    <mergeCell ref="B36:B40"/>
    <mergeCell ref="C36:D36"/>
    <mergeCell ref="E36:F36"/>
    <mergeCell ref="J36:K36"/>
    <mergeCell ref="M36:M40"/>
    <mergeCell ref="C40:D40"/>
    <mergeCell ref="E40:F40"/>
    <mergeCell ref="J40:K40"/>
    <mergeCell ref="A24:A26"/>
    <mergeCell ref="B24:B26"/>
    <mergeCell ref="M24:M26"/>
    <mergeCell ref="N24:N26"/>
    <mergeCell ref="A27:A35"/>
    <mergeCell ref="B27:B35"/>
    <mergeCell ref="N27:N35"/>
    <mergeCell ref="J19:K19"/>
    <mergeCell ref="H20:H21"/>
    <mergeCell ref="J20:K21"/>
    <mergeCell ref="L20:L21"/>
    <mergeCell ref="J22:K22"/>
    <mergeCell ref="J23:K23"/>
    <mergeCell ref="M10:M11"/>
    <mergeCell ref="N10:N23"/>
    <mergeCell ref="J12:K12"/>
    <mergeCell ref="J13:K13"/>
    <mergeCell ref="J14:K14"/>
    <mergeCell ref="H15:H16"/>
    <mergeCell ref="J15:K16"/>
    <mergeCell ref="L15:L16"/>
    <mergeCell ref="J17:K17"/>
    <mergeCell ref="J18:K18"/>
    <mergeCell ref="A8:N8"/>
    <mergeCell ref="A9:N9"/>
    <mergeCell ref="A10:A23"/>
    <mergeCell ref="B10:B23"/>
    <mergeCell ref="C10:D14"/>
    <mergeCell ref="E10:F14"/>
    <mergeCell ref="G10:G11"/>
    <mergeCell ref="H10:H11"/>
    <mergeCell ref="J10:K11"/>
    <mergeCell ref="L10:L11"/>
    <mergeCell ref="I5:J5"/>
    <mergeCell ref="K5:L5"/>
    <mergeCell ref="D6:E6"/>
    <mergeCell ref="I6:J6"/>
    <mergeCell ref="K6:L6"/>
    <mergeCell ref="A7:N7"/>
    <mergeCell ref="B1:N1"/>
    <mergeCell ref="A3:A5"/>
    <mergeCell ref="B3:B5"/>
    <mergeCell ref="C3:C5"/>
    <mergeCell ref="D3:E5"/>
    <mergeCell ref="G3:L3"/>
    <mergeCell ref="M3:M5"/>
    <mergeCell ref="N3:N5"/>
    <mergeCell ref="G4:G5"/>
    <mergeCell ref="H4:L4"/>
  </mergeCells>
  <printOptions/>
  <pageMargins left="0.7086614173228347" right="0.7086614173228347" top="0.7480314960629921" bottom="0.7480314960629921" header="0.31496062992125984" footer="0.31496062992125984"/>
  <pageSetup fitToHeight="3" orientation="landscape" paperSize="9" scale="60" r:id="rId1"/>
  <rowBreaks count="2" manualBreakCount="2">
    <brk id="43" max="255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2016-10-21T06:46:02Z</cp:lastPrinted>
  <dcterms:created xsi:type="dcterms:W3CDTF">2010-09-22T11:49:59Z</dcterms:created>
  <dcterms:modified xsi:type="dcterms:W3CDTF">2016-10-21T06:47:08Z</dcterms:modified>
  <cp:category/>
  <cp:version/>
  <cp:contentType/>
  <cp:contentStatus/>
</cp:coreProperties>
</file>