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от 29.024 2019г." sheetId="1" r:id="rId1"/>
  </sheets>
  <definedNames>
    <definedName name="_xlnm.Print_Titles" localSheetId="0">'Прил.от 29.024 2019г.'!$9:$9</definedName>
    <definedName name="_xlnm.Print_Area" localSheetId="0">'Прил.от 29.024 2019г.'!$A$1:$L$104</definedName>
  </definedNames>
  <calcPr fullCalcOnLoad="1"/>
</workbook>
</file>

<file path=xl/sharedStrings.xml><?xml version="1.0" encoding="utf-8"?>
<sst xmlns="http://schemas.openxmlformats.org/spreadsheetml/2006/main" count="117" uniqueCount="62">
  <si>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</si>
  <si>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</si>
  <si>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</si>
  <si>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</si>
  <si>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</si>
  <si>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</si>
  <si>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</si>
  <si>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</si>
  <si>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</si>
  <si>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</si>
  <si>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</si>
  <si>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</si>
  <si>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</si>
  <si>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</si>
  <si>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</si>
  <si>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</si>
  <si>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</si>
  <si>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</si>
  <si>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</si>
  <si>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</si>
  <si>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</si>
  <si>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</si>
  <si>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</si>
  <si>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</si>
  <si>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</si>
  <si>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</si>
  <si>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</si>
  <si>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</si>
  <si>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</si>
  <si>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</si>
  <si>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</si>
  <si>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</si>
  <si>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</si>
  <si>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</si>
  <si>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</si>
  <si>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</si>
  <si>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</si>
  <si>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</si>
  <si>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</si>
  <si>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1.1.1.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</si>
  <si>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</si>
  <si>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</si>
  <si>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 Компенсация на удорожание стоимости питания учащихся 1-4 классов</t>
  </si>
  <si>
    <t>1.2.</t>
  </si>
  <si>
    <t xml:space="preserve"> Софинансирование обеспечения мероприятий по организации питания обучающихся 1-4 классов в муниципальных организациях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</si>
  <si>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</si>
  <si>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</si>
  <si>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</si>
  <si>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</si>
  <si>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1.1.2.</t>
  </si>
  <si>
    <t>1.1.3.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</si>
  <si>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</si>
  <si>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</si>
  <si>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</si>
  <si>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</si>
  <si>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</si>
  <si>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</si>
  <si>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2017-2021 г.г.</t>
  </si>
  <si>
    <t>Управление образования сш№1-100,00, сш№2-100,00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</si>
  <si>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</si>
  <si>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ЗАТО г. Радужный Владимирской области"</t>
  </si>
  <si>
    <t>Приложение № 3  к программе "Развитие образования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</si>
</sst>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</numFmts>
  <fonts count="54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76" fontId="6" fillId="0" borderId="13" xfId="0" applyNumberFormat="1" applyFont="1" applyBorder="1" applyAlignment="1">
      <alignment horizontal="center" vertical="top" wrapText="1"/>
    </xf>
    <xf numFmtId="176" fontId="7" fillId="33" borderId="13" xfId="0" applyNumberFormat="1" applyFont="1" applyFill="1" applyBorder="1" applyAlignment="1">
      <alignment horizontal="center" vertical="top" wrapText="1"/>
    </xf>
    <xf numFmtId="176" fontId="6" fillId="33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6" fontId="6" fillId="0" borderId="10" xfId="0" applyNumberFormat="1" applyFont="1" applyBorder="1" applyAlignment="1">
      <alignment horizontal="center" vertical="top" wrapText="1"/>
    </xf>
    <xf numFmtId="182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6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6" fontId="8" fillId="0" borderId="0" xfId="0" applyNumberFormat="1" applyFont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178" fontId="6" fillId="0" borderId="14" xfId="0" applyNumberFormat="1" applyFont="1" applyBorder="1" applyAlignment="1">
      <alignment horizontal="center" vertical="top" wrapText="1"/>
    </xf>
    <xf numFmtId="176" fontId="6" fillId="33" borderId="14" xfId="0" applyNumberFormat="1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181" fontId="6" fillId="34" borderId="14" xfId="0" applyNumberFormat="1" applyFont="1" applyFill="1" applyBorder="1" applyAlignment="1">
      <alignment horizontal="center" vertical="top" wrapText="1"/>
    </xf>
    <xf numFmtId="184" fontId="8" fillId="0" borderId="0" xfId="0" applyNumberFormat="1" applyFont="1" applyAlignment="1">
      <alignment/>
    </xf>
    <xf numFmtId="178" fontId="6" fillId="0" borderId="14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" vertical="top" wrapText="1"/>
    </xf>
    <xf numFmtId="176" fontId="7" fillId="0" borderId="18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3" fontId="7" fillId="0" borderId="22" xfId="0" applyNumberFormat="1" applyFont="1" applyBorder="1" applyAlignment="1">
      <alignment horizontal="center" vertical="top" wrapText="1"/>
    </xf>
    <xf numFmtId="176" fontId="6" fillId="0" borderId="23" xfId="0" applyNumberFormat="1" applyFont="1" applyFill="1" applyBorder="1" applyAlignment="1">
      <alignment horizontal="center" vertical="top" wrapText="1"/>
    </xf>
    <xf numFmtId="176" fontId="52" fillId="0" borderId="14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76" fontId="53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176" fontId="6" fillId="0" borderId="17" xfId="0" applyNumberFormat="1" applyFont="1" applyBorder="1" applyAlignment="1">
      <alignment horizontal="center" vertical="top" wrapText="1"/>
    </xf>
    <xf numFmtId="176" fontId="6" fillId="0" borderId="26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176" fontId="7" fillId="0" borderId="14" xfId="0" applyNumberFormat="1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176" fontId="6" fillId="34" borderId="14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176" fontId="7" fillId="33" borderId="15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Border="1" applyAlignment="1">
      <alignment horizontal="center" vertical="top" wrapText="1"/>
    </xf>
    <xf numFmtId="176" fontId="6" fillId="0" borderId="0" xfId="0" applyNumberFormat="1" applyFont="1" applyBorder="1" applyAlignment="1">
      <alignment horizontal="center"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179" fontId="6" fillId="0" borderId="14" xfId="0" applyNumberFormat="1" applyFont="1" applyBorder="1" applyAlignment="1">
      <alignment vertical="top" wrapText="1"/>
    </xf>
    <xf numFmtId="179" fontId="6" fillId="0" borderId="13" xfId="0" applyNumberFormat="1" applyFont="1" applyFill="1" applyBorder="1" applyAlignment="1">
      <alignment horizontal="center" vertical="top" wrapText="1"/>
    </xf>
    <xf numFmtId="178" fontId="6" fillId="0" borderId="15" xfId="0" applyNumberFormat="1" applyFont="1" applyBorder="1" applyAlignment="1">
      <alignment horizontal="center" vertical="top" wrapText="1"/>
    </xf>
    <xf numFmtId="176" fontId="6" fillId="0" borderId="3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84" fontId="6" fillId="0" borderId="23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184" fontId="6" fillId="0" borderId="17" xfId="0" applyNumberFormat="1" applyFont="1" applyBorder="1" applyAlignment="1">
      <alignment horizontal="center" vertical="top" wrapText="1"/>
    </xf>
    <xf numFmtId="184" fontId="6" fillId="0" borderId="18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176" fontId="6" fillId="0" borderId="14" xfId="0" applyNumberFormat="1" applyFont="1" applyBorder="1" applyAlignment="1">
      <alignment horizontal="center" vertical="top" wrapText="1"/>
    </xf>
    <xf numFmtId="176" fontId="6" fillId="0" borderId="36" xfId="0" applyNumberFormat="1" applyFont="1" applyBorder="1" applyAlignment="1">
      <alignment horizontal="center" vertical="top" wrapText="1"/>
    </xf>
    <xf numFmtId="0" fontId="10" fillId="0" borderId="37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178" fontId="6" fillId="34" borderId="14" xfId="0" applyNumberFormat="1" applyFont="1" applyFill="1" applyBorder="1" applyAlignment="1">
      <alignment horizontal="center" vertical="top" wrapText="1"/>
    </xf>
    <xf numFmtId="178" fontId="7" fillId="0" borderId="14" xfId="0" applyNumberFormat="1" applyFont="1" applyFill="1" applyBorder="1" applyAlignment="1">
      <alignment horizontal="center" vertical="top" wrapText="1"/>
    </xf>
    <xf numFmtId="178" fontId="52" fillId="0" borderId="14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178" fontId="53" fillId="0" borderId="13" xfId="0" applyNumberFormat="1" applyFont="1" applyFill="1" applyBorder="1" applyAlignment="1">
      <alignment horizontal="center" vertical="top" wrapText="1"/>
    </xf>
    <xf numFmtId="178" fontId="6" fillId="0" borderId="15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Border="1" applyAlignment="1">
      <alignment horizontal="center" vertical="top" wrapText="1"/>
    </xf>
    <xf numFmtId="178" fontId="7" fillId="0" borderId="18" xfId="0" applyNumberFormat="1" applyFont="1" applyBorder="1" applyAlignment="1">
      <alignment horizontal="center" vertical="top" wrapText="1"/>
    </xf>
    <xf numFmtId="184" fontId="6" fillId="34" borderId="17" xfId="0" applyNumberFormat="1" applyFont="1" applyFill="1" applyBorder="1" applyAlignment="1">
      <alignment horizontal="center" vertical="top" wrapText="1"/>
    </xf>
    <xf numFmtId="176" fontId="6" fillId="34" borderId="16" xfId="0" applyNumberFormat="1" applyFont="1" applyFill="1" applyBorder="1" applyAlignment="1">
      <alignment horizontal="center" vertical="top" wrapText="1"/>
    </xf>
    <xf numFmtId="184" fontId="6" fillId="34" borderId="18" xfId="0" applyNumberFormat="1" applyFont="1" applyFill="1" applyBorder="1" applyAlignment="1">
      <alignment horizontal="center" vertical="top" wrapText="1"/>
    </xf>
    <xf numFmtId="176" fontId="6" fillId="34" borderId="17" xfId="0" applyNumberFormat="1" applyFont="1" applyFill="1" applyBorder="1" applyAlignment="1">
      <alignment horizontal="center" vertical="top" wrapText="1"/>
    </xf>
    <xf numFmtId="176" fontId="6" fillId="34" borderId="10" xfId="0" applyNumberFormat="1" applyFont="1" applyFill="1" applyBorder="1" applyAlignment="1">
      <alignment horizontal="center" vertical="top" wrapText="1"/>
    </xf>
    <xf numFmtId="178" fontId="7" fillId="34" borderId="13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8" fontId="7" fillId="0" borderId="13" xfId="0" applyNumberFormat="1" applyFont="1" applyBorder="1" applyAlignment="1">
      <alignment horizontal="center" vertical="top" wrapText="1"/>
    </xf>
    <xf numFmtId="178" fontId="7" fillId="33" borderId="17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178" fontId="6" fillId="0" borderId="21" xfId="0" applyNumberFormat="1" applyFont="1" applyBorder="1" applyAlignment="1">
      <alignment horizontal="center" vertical="top" wrapText="1"/>
    </xf>
    <xf numFmtId="178" fontId="7" fillId="0" borderId="12" xfId="0" applyNumberFormat="1" applyFont="1" applyBorder="1" applyAlignment="1">
      <alignment horizontal="center" vertical="top" wrapText="1"/>
    </xf>
    <xf numFmtId="178" fontId="6" fillId="0" borderId="40" xfId="0" applyNumberFormat="1" applyFont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 vertical="top" wrapText="1"/>
    </xf>
    <xf numFmtId="176" fontId="6" fillId="0" borderId="30" xfId="0" applyNumberFormat="1" applyFont="1" applyFill="1" applyBorder="1" applyAlignment="1">
      <alignment horizontal="center" vertical="top" wrapText="1"/>
    </xf>
    <xf numFmtId="181" fontId="10" fillId="0" borderId="0" xfId="0" applyNumberFormat="1" applyFont="1" applyFill="1" applyAlignment="1">
      <alignment horizontal="center"/>
    </xf>
    <xf numFmtId="176" fontId="6" fillId="34" borderId="14" xfId="0" applyNumberFormat="1" applyFont="1" applyFill="1" applyBorder="1" applyAlignment="1">
      <alignment horizontal="center" vertical="top" wrapText="1"/>
    </xf>
    <xf numFmtId="176" fontId="6" fillId="0" borderId="30" xfId="0" applyNumberFormat="1" applyFont="1" applyBorder="1" applyAlignment="1">
      <alignment horizontal="center" vertical="top" wrapText="1"/>
    </xf>
    <xf numFmtId="176" fontId="6" fillId="0" borderId="27" xfId="0" applyNumberFormat="1" applyFont="1" applyBorder="1" applyAlignment="1">
      <alignment horizontal="center" vertical="top" wrapText="1"/>
    </xf>
    <xf numFmtId="176" fontId="6" fillId="0" borderId="23" xfId="0" applyNumberFormat="1" applyFont="1" applyBorder="1" applyAlignment="1">
      <alignment horizontal="center" vertical="top" wrapText="1"/>
    </xf>
    <xf numFmtId="179" fontId="6" fillId="0" borderId="14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179" fontId="6" fillId="33" borderId="17" xfId="0" applyNumberFormat="1" applyFont="1" applyFill="1" applyBorder="1" applyAlignment="1">
      <alignment horizontal="center" vertical="top" wrapText="1"/>
    </xf>
    <xf numFmtId="0" fontId="14" fillId="0" borderId="41" xfId="0" applyFont="1" applyBorder="1" applyAlignment="1">
      <alignment horizontal="center"/>
    </xf>
    <xf numFmtId="184" fontId="14" fillId="34" borderId="42" xfId="0" applyNumberFormat="1" applyFont="1" applyFill="1" applyBorder="1" applyAlignment="1">
      <alignment horizontal="center"/>
    </xf>
    <xf numFmtId="184" fontId="14" fillId="34" borderId="43" xfId="0" applyNumberFormat="1" applyFont="1" applyFill="1" applyBorder="1" applyAlignment="1">
      <alignment horizontal="center"/>
    </xf>
    <xf numFmtId="184" fontId="14" fillId="34" borderId="13" xfId="0" applyNumberFormat="1" applyFont="1" applyFill="1" applyBorder="1" applyAlignment="1">
      <alignment horizontal="center"/>
    </xf>
    <xf numFmtId="184" fontId="14" fillId="34" borderId="44" xfId="0" applyNumberFormat="1" applyFont="1" applyFill="1" applyBorder="1" applyAlignment="1">
      <alignment horizontal="center"/>
    </xf>
    <xf numFmtId="184" fontId="14" fillId="34" borderId="45" xfId="0" applyNumberFormat="1" applyFont="1" applyFill="1" applyBorder="1" applyAlignment="1">
      <alignment horizontal="center"/>
    </xf>
    <xf numFmtId="178" fontId="14" fillId="0" borderId="42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182" fontId="15" fillId="34" borderId="13" xfId="0" applyNumberFormat="1" applyFont="1" applyFill="1" applyBorder="1" applyAlignment="1">
      <alignment horizontal="center" vertical="top" wrapText="1"/>
    </xf>
    <xf numFmtId="178" fontId="15" fillId="34" borderId="13" xfId="0" applyNumberFormat="1" applyFont="1" applyFill="1" applyBorder="1" applyAlignment="1">
      <alignment horizontal="center" vertical="top" wrapText="1"/>
    </xf>
    <xf numFmtId="182" fontId="15" fillId="34" borderId="30" xfId="0" applyNumberFormat="1" applyFont="1" applyFill="1" applyBorder="1" applyAlignment="1">
      <alignment horizontal="center" vertical="top" wrapText="1"/>
    </xf>
    <xf numFmtId="178" fontId="15" fillId="34" borderId="23" xfId="0" applyNumberFormat="1" applyFont="1" applyFill="1" applyBorder="1" applyAlignment="1">
      <alignment horizontal="center" vertical="top" wrapText="1"/>
    </xf>
    <xf numFmtId="178" fontId="15" fillId="34" borderId="30" xfId="0" applyNumberFormat="1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182" fontId="15" fillId="34" borderId="23" xfId="0" applyNumberFormat="1" applyFont="1" applyFill="1" applyBorder="1" applyAlignment="1">
      <alignment horizontal="center" vertical="top" wrapText="1"/>
    </xf>
    <xf numFmtId="182" fontId="15" fillId="34" borderId="16" xfId="0" applyNumberFormat="1" applyFont="1" applyFill="1" applyBorder="1" applyAlignment="1">
      <alignment horizontal="center" vertical="top" wrapText="1"/>
    </xf>
    <xf numFmtId="178" fontId="15" fillId="34" borderId="46" xfId="0" applyNumberFormat="1" applyFont="1" applyFill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182" fontId="15" fillId="34" borderId="10" xfId="0" applyNumberFormat="1" applyFont="1" applyFill="1" applyBorder="1" applyAlignment="1">
      <alignment horizontal="center" vertical="top" wrapText="1"/>
    </xf>
    <xf numFmtId="178" fontId="15" fillId="34" borderId="21" xfId="0" applyNumberFormat="1" applyFont="1" applyFill="1" applyBorder="1" applyAlignment="1">
      <alignment horizontal="center" vertical="top" wrapText="1"/>
    </xf>
    <xf numFmtId="178" fontId="15" fillId="34" borderId="12" xfId="0" applyNumberFormat="1" applyFont="1" applyFill="1" applyBorder="1" applyAlignment="1">
      <alignment horizontal="center" vertical="top" wrapText="1"/>
    </xf>
    <xf numFmtId="178" fontId="15" fillId="34" borderId="48" xfId="0" applyNumberFormat="1" applyFont="1" applyFill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178" fontId="15" fillId="0" borderId="49" xfId="0" applyNumberFormat="1" applyFont="1" applyFill="1" applyBorder="1" applyAlignment="1">
      <alignment horizontal="center" wrapText="1"/>
    </xf>
    <xf numFmtId="178" fontId="15" fillId="34" borderId="47" xfId="0" applyNumberFormat="1" applyFont="1" applyFill="1" applyBorder="1" applyAlignment="1">
      <alignment horizontal="center" wrapText="1"/>
    </xf>
    <xf numFmtId="182" fontId="15" fillId="34" borderId="36" xfId="0" applyNumberFormat="1" applyFont="1" applyFill="1" applyBorder="1" applyAlignment="1">
      <alignment horizontal="center" wrapText="1"/>
    </xf>
    <xf numFmtId="182" fontId="15" fillId="34" borderId="50" xfId="0" applyNumberFormat="1" applyFont="1" applyFill="1" applyBorder="1" applyAlignment="1">
      <alignment horizontal="center" wrapText="1"/>
    </xf>
    <xf numFmtId="182" fontId="15" fillId="34" borderId="13" xfId="0" applyNumberFormat="1" applyFont="1" applyFill="1" applyBorder="1" applyAlignment="1">
      <alignment horizontal="center" wrapText="1"/>
    </xf>
    <xf numFmtId="182" fontId="15" fillId="34" borderId="51" xfId="0" applyNumberFormat="1" applyFont="1" applyFill="1" applyBorder="1" applyAlignment="1">
      <alignment horizontal="center" wrapText="1"/>
    </xf>
    <xf numFmtId="182" fontId="15" fillId="34" borderId="52" xfId="0" applyNumberFormat="1" applyFont="1" applyFill="1" applyBorder="1" applyAlignment="1">
      <alignment horizontal="center" wrapText="1"/>
    </xf>
    <xf numFmtId="184" fontId="6" fillId="0" borderId="17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84" fontId="6" fillId="0" borderId="18" xfId="0" applyNumberFormat="1" applyFont="1" applyFill="1" applyBorder="1" applyAlignment="1">
      <alignment horizontal="center" vertical="top" wrapText="1"/>
    </xf>
    <xf numFmtId="176" fontId="6" fillId="0" borderId="33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84" fontId="6" fillId="0" borderId="23" xfId="0" applyNumberFormat="1" applyFont="1" applyBorder="1" applyAlignment="1">
      <alignment horizontal="center" vertical="top" wrapText="1"/>
    </xf>
    <xf numFmtId="184" fontId="6" fillId="0" borderId="30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3" fontId="6" fillId="0" borderId="23" xfId="0" applyNumberFormat="1" applyFont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 vertical="top" wrapText="1"/>
    </xf>
    <xf numFmtId="178" fontId="6" fillId="0" borderId="14" xfId="0" applyNumberFormat="1" applyFont="1" applyBorder="1" applyAlignment="1">
      <alignment horizontal="center" vertical="top" wrapText="1"/>
    </xf>
    <xf numFmtId="178" fontId="6" fillId="0" borderId="23" xfId="0" applyNumberFormat="1" applyFont="1" applyBorder="1" applyAlignment="1">
      <alignment horizontal="center" vertical="top" wrapText="1"/>
    </xf>
    <xf numFmtId="178" fontId="6" fillId="0" borderId="30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184" fontId="6" fillId="0" borderId="14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top" wrapText="1"/>
    </xf>
    <xf numFmtId="176" fontId="6" fillId="0" borderId="30" xfId="0" applyNumberFormat="1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top" wrapText="1"/>
    </xf>
    <xf numFmtId="176" fontId="6" fillId="33" borderId="30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46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="85" zoomScaleNormal="85" zoomScaleSheetLayoutView="90" zoomScalePageLayoutView="0" workbookViewId="0" topLeftCell="D1">
      <selection activeCell="D1" sqref="D1:L1"/>
    </sheetView>
  </sheetViews>
  <sheetFormatPr defaultColWidth="9.00390625" defaultRowHeight="12.75"/>
  <cols>
    <col min="1" max="1" width="9.125" style="71" customWidth="1"/>
    <col min="2" max="2" width="52.875" style="0" customWidth="1"/>
    <col min="3" max="3" width="15.625" style="0" customWidth="1"/>
    <col min="4" max="4" width="17.625" style="0" customWidth="1"/>
    <col min="5" max="6" width="16.50390625" style="0" customWidth="1"/>
    <col min="7" max="7" width="19.50390625" style="0" customWidth="1"/>
    <col min="8" max="8" width="19.375" style="0" customWidth="1"/>
    <col min="9" max="9" width="20.00390625" style="0" customWidth="1"/>
    <col min="10" max="10" width="18.875" style="0" customWidth="1"/>
    <col min="11" max="11" width="32.125" style="0" customWidth="1"/>
    <col min="12" max="12" width="31.00390625" style="0" customWidth="1"/>
  </cols>
  <sheetData>
    <row r="1" spans="4:14" ht="22.5" customHeight="1">
      <c r="D1" s="249" t="s">
        <v>61</v>
      </c>
      <c r="E1" s="249"/>
      <c r="F1" s="249"/>
      <c r="G1" s="249"/>
      <c r="H1" s="249"/>
      <c r="I1" s="249"/>
      <c r="J1" s="249"/>
      <c r="K1" s="249"/>
      <c r="L1" s="249"/>
      <c r="M1" s="1"/>
      <c r="N1" s="2"/>
    </row>
    <row r="2" spans="4:14" ht="22.5" customHeight="1">
      <c r="D2" s="104"/>
      <c r="E2" s="104"/>
      <c r="F2" s="104"/>
      <c r="G2" s="104"/>
      <c r="H2" s="104"/>
      <c r="I2" s="249" t="s">
        <v>60</v>
      </c>
      <c r="J2" s="249"/>
      <c r="K2" s="249"/>
      <c r="L2" s="249"/>
      <c r="M2" s="1"/>
      <c r="N2" s="2"/>
    </row>
    <row r="3" spans="2:12" ht="60.75" customHeight="1" thickBot="1">
      <c r="B3" s="256" t="s">
        <v>59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ht="17.25" customHeight="1" thickBot="1">
      <c r="A4" s="173"/>
      <c r="B4" s="184" t="s">
        <v>2</v>
      </c>
      <c r="C4" s="184" t="s">
        <v>3</v>
      </c>
      <c r="D4" s="184" t="s">
        <v>4</v>
      </c>
      <c r="E4" s="257" t="s">
        <v>8</v>
      </c>
      <c r="F4" s="258"/>
      <c r="G4" s="258"/>
      <c r="H4" s="258"/>
      <c r="I4" s="259"/>
      <c r="J4" s="184" t="s">
        <v>10</v>
      </c>
      <c r="K4" s="184" t="s">
        <v>11</v>
      </c>
      <c r="L4" s="184" t="s">
        <v>5</v>
      </c>
    </row>
    <row r="5" spans="1:12" ht="18.75" customHeight="1" thickBot="1">
      <c r="A5" s="174"/>
      <c r="B5" s="189"/>
      <c r="C5" s="189"/>
      <c r="D5" s="189"/>
      <c r="E5" s="182" t="s">
        <v>7</v>
      </c>
      <c r="F5" s="176" t="s">
        <v>13</v>
      </c>
      <c r="G5" s="176"/>
      <c r="H5" s="176"/>
      <c r="I5" s="177" t="s">
        <v>9</v>
      </c>
      <c r="J5" s="189"/>
      <c r="K5" s="189"/>
      <c r="L5" s="189"/>
    </row>
    <row r="6" spans="1:12" ht="23.25" customHeight="1" thickBot="1">
      <c r="A6" s="174"/>
      <c r="B6" s="189"/>
      <c r="C6" s="189"/>
      <c r="D6" s="189"/>
      <c r="E6" s="182"/>
      <c r="F6" s="179" t="s">
        <v>34</v>
      </c>
      <c r="G6" s="180"/>
      <c r="H6" s="181"/>
      <c r="I6" s="177"/>
      <c r="J6" s="189"/>
      <c r="K6" s="189"/>
      <c r="L6" s="189"/>
    </row>
    <row r="7" spans="1:12" ht="20.25" customHeight="1" thickBot="1">
      <c r="A7" s="174"/>
      <c r="B7" s="189"/>
      <c r="C7" s="189"/>
      <c r="D7" s="189"/>
      <c r="E7" s="189"/>
      <c r="F7" s="182" t="s">
        <v>35</v>
      </c>
      <c r="G7" s="179" t="s">
        <v>36</v>
      </c>
      <c r="H7" s="181"/>
      <c r="I7" s="177"/>
      <c r="J7" s="189"/>
      <c r="K7" s="189"/>
      <c r="L7" s="189"/>
    </row>
    <row r="8" spans="1:12" ht="31.5" customHeight="1" thickBot="1">
      <c r="A8" s="175"/>
      <c r="B8" s="183"/>
      <c r="C8" s="189"/>
      <c r="D8" s="189"/>
      <c r="E8" s="183"/>
      <c r="F8" s="183"/>
      <c r="G8" s="80" t="s">
        <v>37</v>
      </c>
      <c r="H8" s="80" t="s">
        <v>38</v>
      </c>
      <c r="I8" s="178"/>
      <c r="J8" s="183"/>
      <c r="K8" s="183"/>
      <c r="L8" s="183"/>
    </row>
    <row r="9" spans="1:12" ht="19.5" customHeight="1" thickBot="1">
      <c r="A9" s="73">
        <v>1</v>
      </c>
      <c r="B9" s="7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7">
        <v>8</v>
      </c>
      <c r="I9" s="6">
        <v>9</v>
      </c>
      <c r="J9" s="6">
        <v>10</v>
      </c>
      <c r="K9" s="6">
        <v>11</v>
      </c>
      <c r="L9" s="7">
        <v>12</v>
      </c>
    </row>
    <row r="10" spans="1:12" ht="18" customHeight="1" thickBot="1">
      <c r="A10" s="73"/>
      <c r="B10" s="227" t="s">
        <v>18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9"/>
    </row>
    <row r="11" spans="1:12" ht="20.25" customHeight="1">
      <c r="A11" s="173"/>
      <c r="B11" s="243" t="s">
        <v>33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5"/>
    </row>
    <row r="12" spans="1:12" ht="0.75" customHeight="1" thickBot="1">
      <c r="A12" s="175"/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8"/>
    </row>
    <row r="13" spans="1:12" ht="18.75" customHeight="1">
      <c r="A13" s="173"/>
      <c r="B13" s="250" t="s">
        <v>12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2"/>
    </row>
    <row r="14" spans="1:12" ht="20.25" customHeight="1" thickBot="1">
      <c r="A14" s="175"/>
      <c r="B14" s="253" t="s">
        <v>0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5"/>
    </row>
    <row r="15" spans="1:12" ht="26.25" customHeight="1" thickBot="1">
      <c r="A15" s="73"/>
      <c r="B15" s="8" t="s">
        <v>1</v>
      </c>
      <c r="C15" s="4"/>
      <c r="D15" s="7"/>
      <c r="E15" s="7"/>
      <c r="F15" s="7"/>
      <c r="G15" s="7"/>
      <c r="H15" s="7"/>
      <c r="I15" s="7"/>
      <c r="J15" s="5"/>
      <c r="K15" s="7"/>
      <c r="L15" s="9"/>
    </row>
    <row r="16" spans="1:12" ht="18" customHeight="1" thickBot="1">
      <c r="A16" s="173" t="s">
        <v>40</v>
      </c>
      <c r="B16" s="212" t="s">
        <v>41</v>
      </c>
      <c r="C16" s="10">
        <v>2017</v>
      </c>
      <c r="D16" s="116">
        <f aca="true" t="shared" si="0" ref="D16:D21">E16+F16+I16+J16</f>
        <v>4116.005999999999</v>
      </c>
      <c r="E16" s="116"/>
      <c r="F16" s="116">
        <f>G16+H16</f>
        <v>2078</v>
      </c>
      <c r="G16" s="66">
        <f>G21+G28+G34</f>
        <v>0</v>
      </c>
      <c r="H16" s="66">
        <f>H21+H28+H34</f>
        <v>2078</v>
      </c>
      <c r="I16" s="106">
        <f>I21+I28+I34</f>
        <v>2038.0059999999999</v>
      </c>
      <c r="J16" s="81"/>
      <c r="K16" s="11" t="s">
        <v>6</v>
      </c>
      <c r="L16" s="212" t="s">
        <v>30</v>
      </c>
    </row>
    <row r="17" spans="1:12" ht="20.25" customHeight="1" thickBot="1">
      <c r="A17" s="174"/>
      <c r="B17" s="207"/>
      <c r="C17" s="12">
        <v>2018</v>
      </c>
      <c r="D17" s="116">
        <f t="shared" si="0"/>
        <v>4470.592000000001</v>
      </c>
      <c r="E17" s="116"/>
      <c r="F17" s="116">
        <f aca="true" t="shared" si="1" ref="F17:F55">G17+H17</f>
        <v>2215</v>
      </c>
      <c r="G17" s="66">
        <f>G22+G23</f>
        <v>0</v>
      </c>
      <c r="H17" s="66">
        <f>H22+H23+H29+H35</f>
        <v>2215</v>
      </c>
      <c r="I17" s="106">
        <f>I22+I23+I29+I35</f>
        <v>2255.592</v>
      </c>
      <c r="J17" s="15"/>
      <c r="K17" s="13" t="s">
        <v>6</v>
      </c>
      <c r="L17" s="207"/>
    </row>
    <row r="18" spans="1:12" ht="19.5" customHeight="1" thickBot="1">
      <c r="A18" s="174"/>
      <c r="B18" s="207"/>
      <c r="C18" s="10">
        <v>2019</v>
      </c>
      <c r="D18" s="40">
        <f>E18+F18+I18+J18</f>
        <v>5821.711</v>
      </c>
      <c r="E18" s="40">
        <f>E25+E30+E31+E36+E37</f>
        <v>0</v>
      </c>
      <c r="F18" s="40">
        <f>G18+H18</f>
        <v>2292</v>
      </c>
      <c r="G18" s="106">
        <f>G25+G30+G31+G36+G37</f>
        <v>0</v>
      </c>
      <c r="H18" s="106">
        <f>H24+H25+H30+H31+H36+H37</f>
        <v>2292</v>
      </c>
      <c r="I18" s="106">
        <f>I24+I25+I30+I31+I36+I37</f>
        <v>3529.7110000000002</v>
      </c>
      <c r="J18" s="15"/>
      <c r="K18" s="13" t="s">
        <v>6</v>
      </c>
      <c r="L18" s="207"/>
    </row>
    <row r="19" spans="1:12" ht="25.5" customHeight="1" thickBot="1">
      <c r="A19" s="174"/>
      <c r="B19" s="207"/>
      <c r="C19" s="10">
        <v>2020</v>
      </c>
      <c r="D19" s="116">
        <f t="shared" si="0"/>
        <v>4642.762000000001</v>
      </c>
      <c r="E19" s="96"/>
      <c r="F19" s="116">
        <f>G19+H19</f>
        <v>2292</v>
      </c>
      <c r="G19" s="66">
        <f>G25+G39+G33</f>
        <v>0</v>
      </c>
      <c r="H19" s="66">
        <f>H26</f>
        <v>2292</v>
      </c>
      <c r="I19" s="106">
        <f>I26+I32+I38</f>
        <v>2350.762</v>
      </c>
      <c r="J19" s="15"/>
      <c r="K19" s="33" t="s">
        <v>6</v>
      </c>
      <c r="L19" s="207"/>
    </row>
    <row r="20" spans="1:12" ht="24.75" customHeight="1" thickBot="1">
      <c r="A20" s="175"/>
      <c r="B20" s="208"/>
      <c r="C20" s="10">
        <v>2021</v>
      </c>
      <c r="D20" s="116">
        <f t="shared" si="0"/>
        <v>4642.762000000001</v>
      </c>
      <c r="E20" s="96"/>
      <c r="F20" s="116">
        <f t="shared" si="1"/>
        <v>2292</v>
      </c>
      <c r="G20" s="66">
        <f>G27+G40+G34</f>
        <v>0</v>
      </c>
      <c r="H20" s="66">
        <f>H27+H33+H39</f>
        <v>2292</v>
      </c>
      <c r="I20" s="106">
        <f>I27+I33+I39</f>
        <v>2350.762</v>
      </c>
      <c r="J20" s="15"/>
      <c r="K20" s="33" t="s">
        <v>6</v>
      </c>
      <c r="L20" s="207"/>
    </row>
    <row r="21" spans="1:12" ht="21.75" customHeight="1" thickBot="1">
      <c r="A21" s="173" t="s">
        <v>39</v>
      </c>
      <c r="B21" s="230" t="s">
        <v>42</v>
      </c>
      <c r="C21" s="58">
        <v>2017</v>
      </c>
      <c r="D21" s="116">
        <f t="shared" si="0"/>
        <v>3178</v>
      </c>
      <c r="E21" s="96"/>
      <c r="F21" s="116">
        <f t="shared" si="1"/>
        <v>2078</v>
      </c>
      <c r="G21" s="44"/>
      <c r="H21" s="44">
        <v>2078</v>
      </c>
      <c r="I21" s="105">
        <v>1100</v>
      </c>
      <c r="J21" s="82"/>
      <c r="K21" s="11" t="s">
        <v>6</v>
      </c>
      <c r="L21" s="207"/>
    </row>
    <row r="22" spans="1:12" ht="21.75" customHeight="1" thickBot="1">
      <c r="A22" s="174"/>
      <c r="B22" s="231"/>
      <c r="C22" s="184">
        <v>2018</v>
      </c>
      <c r="D22" s="241">
        <f>E22+E23+F22+F23+I22+I23+J22+J23</f>
        <v>3452.592</v>
      </c>
      <c r="E22" s="96"/>
      <c r="F22" s="116">
        <f t="shared" si="1"/>
        <v>1115.565</v>
      </c>
      <c r="G22" s="44"/>
      <c r="H22" s="44">
        <v>1115.565</v>
      </c>
      <c r="I22" s="105">
        <f>585.06+36.81946+0.0005</f>
        <v>621.87996</v>
      </c>
      <c r="J22" s="14"/>
      <c r="K22" s="70" t="s">
        <v>28</v>
      </c>
      <c r="L22" s="207"/>
    </row>
    <row r="23" spans="1:12" ht="21" customHeight="1" thickBot="1">
      <c r="A23" s="174"/>
      <c r="B23" s="231"/>
      <c r="C23" s="183"/>
      <c r="D23" s="242"/>
      <c r="E23" s="132"/>
      <c r="F23" s="116">
        <f t="shared" si="1"/>
        <v>1099.435</v>
      </c>
      <c r="G23" s="44"/>
      <c r="H23" s="44">
        <v>1099.435</v>
      </c>
      <c r="I23" s="105">
        <f>635.056-19.34396</f>
        <v>615.71204</v>
      </c>
      <c r="J23" s="16"/>
      <c r="K23" s="13" t="s">
        <v>27</v>
      </c>
      <c r="L23" s="207"/>
    </row>
    <row r="24" spans="1:12" ht="21" customHeight="1" thickBot="1">
      <c r="A24" s="174"/>
      <c r="B24" s="231"/>
      <c r="C24" s="59">
        <v>2019</v>
      </c>
      <c r="D24" s="132">
        <f>E24+F24+I24+J24</f>
        <v>2018.6999999999998</v>
      </c>
      <c r="E24" s="132"/>
      <c r="F24" s="116">
        <f t="shared" si="1"/>
        <v>1143.3</v>
      </c>
      <c r="G24" s="44"/>
      <c r="H24" s="44">
        <v>1143.3</v>
      </c>
      <c r="I24" s="40">
        <f>875.4</f>
        <v>875.4</v>
      </c>
      <c r="J24" s="16"/>
      <c r="K24" s="70" t="s">
        <v>28</v>
      </c>
      <c r="L24" s="207"/>
    </row>
    <row r="25" spans="1:12" ht="20.25" customHeight="1" thickBot="1">
      <c r="A25" s="174"/>
      <c r="B25" s="231"/>
      <c r="C25" s="58">
        <v>2019</v>
      </c>
      <c r="D25" s="132">
        <f>E25+F25+I25+J25</f>
        <v>2024.1</v>
      </c>
      <c r="E25" s="132"/>
      <c r="F25" s="116">
        <f t="shared" si="1"/>
        <v>1148.7</v>
      </c>
      <c r="G25" s="44"/>
      <c r="H25" s="44">
        <v>1148.7</v>
      </c>
      <c r="I25" s="40">
        <v>875.4</v>
      </c>
      <c r="J25" s="16"/>
      <c r="K25" s="13" t="s">
        <v>27</v>
      </c>
      <c r="L25" s="207"/>
    </row>
    <row r="26" spans="1:12" ht="20.25" customHeight="1" thickBot="1">
      <c r="A26" s="174"/>
      <c r="B26" s="231"/>
      <c r="C26" s="58">
        <v>2020</v>
      </c>
      <c r="D26" s="132">
        <f>E26+F26+I26+J26</f>
        <v>3167.4</v>
      </c>
      <c r="E26" s="132"/>
      <c r="F26" s="116">
        <f>G26+H26</f>
        <v>2292</v>
      </c>
      <c r="G26" s="44"/>
      <c r="H26" s="44">
        <v>2292</v>
      </c>
      <c r="I26" s="40">
        <v>875.4</v>
      </c>
      <c r="J26" s="16"/>
      <c r="K26" s="13" t="s">
        <v>6</v>
      </c>
      <c r="L26" s="207"/>
    </row>
    <row r="27" spans="1:12" ht="20.25" customHeight="1" thickBot="1">
      <c r="A27" s="175"/>
      <c r="B27" s="232"/>
      <c r="C27" s="58">
        <v>2021</v>
      </c>
      <c r="D27" s="132">
        <f>E27+F27+I27+J27</f>
        <v>3167.4</v>
      </c>
      <c r="E27" s="132"/>
      <c r="F27" s="116">
        <f t="shared" si="1"/>
        <v>2292</v>
      </c>
      <c r="G27" s="44"/>
      <c r="H27" s="44">
        <v>2292</v>
      </c>
      <c r="I27" s="40">
        <v>875.4</v>
      </c>
      <c r="J27" s="16"/>
      <c r="K27" s="13" t="s">
        <v>6</v>
      </c>
      <c r="L27" s="207"/>
    </row>
    <row r="28" spans="1:12" ht="20.25" customHeight="1" thickBot="1">
      <c r="A28" s="173" t="s">
        <v>49</v>
      </c>
      <c r="B28" s="230" t="s">
        <v>44</v>
      </c>
      <c r="C28" s="58">
        <v>2017</v>
      </c>
      <c r="D28" s="132">
        <f>E28+F28+I28+J28</f>
        <v>257.885</v>
      </c>
      <c r="E28" s="132"/>
      <c r="F28" s="116">
        <f t="shared" si="1"/>
        <v>0</v>
      </c>
      <c r="G28" s="44"/>
      <c r="H28" s="44"/>
      <c r="I28" s="40">
        <v>257.885</v>
      </c>
      <c r="J28" s="16"/>
      <c r="K28" s="13" t="s">
        <v>6</v>
      </c>
      <c r="L28" s="207"/>
    </row>
    <row r="29" spans="1:12" ht="20.25" customHeight="1" thickBot="1">
      <c r="A29" s="174"/>
      <c r="B29" s="231"/>
      <c r="C29" s="60">
        <v>2018</v>
      </c>
      <c r="D29" s="132">
        <f aca="true" t="shared" si="2" ref="D29:D45">E29+F29+I29+J29</f>
        <v>117</v>
      </c>
      <c r="E29" s="132"/>
      <c r="F29" s="116">
        <f t="shared" si="1"/>
        <v>0</v>
      </c>
      <c r="G29" s="44"/>
      <c r="H29" s="44"/>
      <c r="I29" s="40">
        <v>117</v>
      </c>
      <c r="J29" s="16"/>
      <c r="K29" s="33" t="s">
        <v>25</v>
      </c>
      <c r="L29" s="207"/>
    </row>
    <row r="30" spans="1:12" ht="20.25" customHeight="1" thickBot="1">
      <c r="A30" s="174"/>
      <c r="B30" s="231"/>
      <c r="C30" s="60">
        <v>2019</v>
      </c>
      <c r="D30" s="132">
        <f t="shared" si="2"/>
        <v>65</v>
      </c>
      <c r="E30" s="132"/>
      <c r="F30" s="116">
        <f t="shared" si="1"/>
        <v>0</v>
      </c>
      <c r="G30" s="44"/>
      <c r="H30" s="44"/>
      <c r="I30" s="40">
        <v>65</v>
      </c>
      <c r="J30" s="16"/>
      <c r="K30" s="33" t="s">
        <v>28</v>
      </c>
      <c r="L30" s="207"/>
    </row>
    <row r="31" spans="1:12" ht="21" customHeight="1" thickBot="1">
      <c r="A31" s="174"/>
      <c r="B31" s="231"/>
      <c r="C31" s="58">
        <v>2019</v>
      </c>
      <c r="D31" s="132">
        <f t="shared" si="2"/>
        <v>56</v>
      </c>
      <c r="E31" s="132"/>
      <c r="F31" s="116">
        <f t="shared" si="1"/>
        <v>0</v>
      </c>
      <c r="G31" s="44"/>
      <c r="H31" s="44"/>
      <c r="I31" s="40">
        <v>56</v>
      </c>
      <c r="J31" s="16"/>
      <c r="K31" s="33" t="s">
        <v>27</v>
      </c>
      <c r="L31" s="207"/>
    </row>
    <row r="32" spans="1:12" ht="21" customHeight="1" thickBot="1">
      <c r="A32" s="174"/>
      <c r="B32" s="231"/>
      <c r="C32" s="58">
        <v>2020</v>
      </c>
      <c r="D32" s="132">
        <f>E32+F32+I32+J32</f>
        <v>0</v>
      </c>
      <c r="E32" s="132"/>
      <c r="F32" s="116">
        <f>G32+H32</f>
        <v>0</v>
      </c>
      <c r="G32" s="44"/>
      <c r="H32" s="44"/>
      <c r="I32" s="40">
        <v>0</v>
      </c>
      <c r="J32" s="16"/>
      <c r="K32" s="33" t="s">
        <v>25</v>
      </c>
      <c r="L32" s="207"/>
    </row>
    <row r="33" spans="1:12" ht="21" customHeight="1" thickBot="1">
      <c r="A33" s="175"/>
      <c r="B33" s="232"/>
      <c r="C33" s="58">
        <v>2021</v>
      </c>
      <c r="D33" s="132">
        <f t="shared" si="2"/>
        <v>0</v>
      </c>
      <c r="E33" s="132"/>
      <c r="F33" s="116">
        <f t="shared" si="1"/>
        <v>0</v>
      </c>
      <c r="G33" s="44"/>
      <c r="H33" s="69"/>
      <c r="I33" s="105">
        <v>0</v>
      </c>
      <c r="J33" s="16"/>
      <c r="K33" s="33" t="s">
        <v>25</v>
      </c>
      <c r="L33" s="207"/>
    </row>
    <row r="34" spans="1:12" ht="18.75" customHeight="1" thickBot="1">
      <c r="A34" s="173" t="s">
        <v>50</v>
      </c>
      <c r="B34" s="230" t="s">
        <v>46</v>
      </c>
      <c r="C34" s="58">
        <v>2017</v>
      </c>
      <c r="D34" s="132">
        <f t="shared" si="2"/>
        <v>680.121</v>
      </c>
      <c r="E34" s="96"/>
      <c r="F34" s="116">
        <f t="shared" si="1"/>
        <v>0</v>
      </c>
      <c r="G34" s="44"/>
      <c r="H34" s="69"/>
      <c r="I34" s="105">
        <v>680.121</v>
      </c>
      <c r="J34" s="82"/>
      <c r="K34" s="11" t="s">
        <v>6</v>
      </c>
      <c r="L34" s="207"/>
    </row>
    <row r="35" spans="1:12" ht="18.75" customHeight="1" thickBot="1">
      <c r="A35" s="174"/>
      <c r="B35" s="239"/>
      <c r="C35" s="60">
        <v>2018</v>
      </c>
      <c r="D35" s="132">
        <f t="shared" si="2"/>
        <v>901</v>
      </c>
      <c r="E35" s="132"/>
      <c r="F35" s="116">
        <f t="shared" si="1"/>
        <v>0</v>
      </c>
      <c r="G35" s="44"/>
      <c r="H35" s="55"/>
      <c r="I35" s="107">
        <v>901</v>
      </c>
      <c r="J35" s="82"/>
      <c r="K35" s="13" t="s">
        <v>29</v>
      </c>
      <c r="L35" s="207"/>
    </row>
    <row r="36" spans="1:12" ht="18.75" customHeight="1" thickBot="1">
      <c r="A36" s="174"/>
      <c r="B36" s="239"/>
      <c r="C36" s="60">
        <v>2019</v>
      </c>
      <c r="D36" s="132">
        <f t="shared" si="2"/>
        <v>983.49</v>
      </c>
      <c r="E36" s="132"/>
      <c r="F36" s="116">
        <f t="shared" si="1"/>
        <v>0</v>
      </c>
      <c r="G36" s="44"/>
      <c r="H36" s="55"/>
      <c r="I36" s="107">
        <v>983.49</v>
      </c>
      <c r="J36" s="82"/>
      <c r="K36" s="70" t="s">
        <v>28</v>
      </c>
      <c r="L36" s="207"/>
    </row>
    <row r="37" spans="1:12" ht="18.75" customHeight="1" thickBot="1">
      <c r="A37" s="174"/>
      <c r="B37" s="239"/>
      <c r="C37" s="58">
        <v>2019</v>
      </c>
      <c r="D37" s="132">
        <f t="shared" si="2"/>
        <v>674.421</v>
      </c>
      <c r="E37" s="132"/>
      <c r="F37" s="116">
        <f t="shared" si="1"/>
        <v>0</v>
      </c>
      <c r="G37" s="44"/>
      <c r="H37" s="44"/>
      <c r="I37" s="40">
        <f>678.421-4</f>
        <v>674.421</v>
      </c>
      <c r="J37" s="82"/>
      <c r="K37" s="13" t="s">
        <v>27</v>
      </c>
      <c r="L37" s="207"/>
    </row>
    <row r="38" spans="1:12" ht="25.5" customHeight="1" thickBot="1">
      <c r="A38" s="174"/>
      <c r="B38" s="239"/>
      <c r="C38" s="58">
        <v>2020</v>
      </c>
      <c r="D38" s="132">
        <f>E38+F38+I38+J38</f>
        <v>1475.362</v>
      </c>
      <c r="E38" s="132"/>
      <c r="F38" s="116">
        <f>G38+H38</f>
        <v>0</v>
      </c>
      <c r="G38" s="44"/>
      <c r="H38" s="55"/>
      <c r="I38" s="107">
        <v>1475.362</v>
      </c>
      <c r="J38" s="82"/>
      <c r="K38" s="13" t="s">
        <v>6</v>
      </c>
      <c r="L38" s="207"/>
    </row>
    <row r="39" spans="1:12" ht="21" customHeight="1" thickBot="1">
      <c r="A39" s="175"/>
      <c r="B39" s="240"/>
      <c r="C39" s="58">
        <v>2021</v>
      </c>
      <c r="D39" s="132">
        <f t="shared" si="2"/>
        <v>1475.362</v>
      </c>
      <c r="E39" s="132"/>
      <c r="F39" s="116">
        <f t="shared" si="1"/>
        <v>0</v>
      </c>
      <c r="G39" s="44"/>
      <c r="H39" s="55"/>
      <c r="I39" s="107">
        <v>1475.362</v>
      </c>
      <c r="J39" s="82"/>
      <c r="K39" s="13" t="s">
        <v>6</v>
      </c>
      <c r="L39" s="207"/>
    </row>
    <row r="40" spans="1:12" ht="22.5" customHeight="1" thickBot="1">
      <c r="A40" s="173" t="s">
        <v>43</v>
      </c>
      <c r="B40" s="218" t="s">
        <v>47</v>
      </c>
      <c r="C40" s="7">
        <v>2017</v>
      </c>
      <c r="D40" s="132">
        <f t="shared" si="2"/>
        <v>447.219</v>
      </c>
      <c r="E40" s="96"/>
      <c r="F40" s="116">
        <f t="shared" si="1"/>
        <v>0</v>
      </c>
      <c r="G40" s="41"/>
      <c r="H40" s="41"/>
      <c r="I40" s="108">
        <v>447.219</v>
      </c>
      <c r="J40" s="82"/>
      <c r="K40" s="13" t="s">
        <v>6</v>
      </c>
      <c r="L40" s="207"/>
    </row>
    <row r="41" spans="1:12" ht="21" customHeight="1" thickBot="1">
      <c r="A41" s="174"/>
      <c r="B41" s="219"/>
      <c r="C41" s="59">
        <v>2018</v>
      </c>
      <c r="D41" s="132">
        <f t="shared" si="2"/>
        <v>41.78649999999999</v>
      </c>
      <c r="E41" s="16"/>
      <c r="F41" s="116">
        <f t="shared" si="1"/>
        <v>0</v>
      </c>
      <c r="G41" s="56"/>
      <c r="H41" s="57"/>
      <c r="I41" s="109">
        <f>375-52.195-281.0185</f>
        <v>41.78649999999999</v>
      </c>
      <c r="J41" s="82"/>
      <c r="K41" s="13" t="s">
        <v>28</v>
      </c>
      <c r="L41" s="207"/>
    </row>
    <row r="42" spans="1:12" ht="20.25" customHeight="1" thickBot="1">
      <c r="A42" s="174"/>
      <c r="B42" s="219"/>
      <c r="C42" s="7">
        <v>2019</v>
      </c>
      <c r="D42" s="132">
        <f t="shared" si="2"/>
        <v>0</v>
      </c>
      <c r="E42" s="133"/>
      <c r="F42" s="116">
        <f t="shared" si="1"/>
        <v>0</v>
      </c>
      <c r="G42" s="37"/>
      <c r="H42" s="42"/>
      <c r="I42" s="108">
        <v>0</v>
      </c>
      <c r="J42" s="82"/>
      <c r="K42" s="13" t="s">
        <v>6</v>
      </c>
      <c r="L42" s="207"/>
    </row>
    <row r="43" spans="1:12" ht="20.25" customHeight="1" thickBot="1">
      <c r="A43" s="174"/>
      <c r="B43" s="219"/>
      <c r="C43" s="58">
        <v>2020</v>
      </c>
      <c r="D43" s="132">
        <f>E43+F43+I43+J43</f>
        <v>0</v>
      </c>
      <c r="E43" s="134"/>
      <c r="F43" s="116">
        <f>G43+H43</f>
        <v>0</v>
      </c>
      <c r="G43" s="45"/>
      <c r="H43" s="43"/>
      <c r="I43" s="110">
        <v>0</v>
      </c>
      <c r="J43" s="82"/>
      <c r="K43" s="13" t="s">
        <v>6</v>
      </c>
      <c r="L43" s="207"/>
    </row>
    <row r="44" spans="1:12" ht="20.25" customHeight="1" thickBot="1">
      <c r="A44" s="175"/>
      <c r="B44" s="220"/>
      <c r="C44" s="58">
        <v>2021</v>
      </c>
      <c r="D44" s="132">
        <f t="shared" si="2"/>
        <v>0</v>
      </c>
      <c r="E44" s="135"/>
      <c r="F44" s="116">
        <f t="shared" si="1"/>
        <v>0</v>
      </c>
      <c r="G44" s="45"/>
      <c r="H44" s="43"/>
      <c r="I44" s="110">
        <v>0</v>
      </c>
      <c r="J44" s="82"/>
      <c r="K44" s="13" t="s">
        <v>6</v>
      </c>
      <c r="L44" s="207"/>
    </row>
    <row r="45" spans="1:12" ht="21.75" customHeight="1" thickBot="1">
      <c r="A45" s="173" t="s">
        <v>45</v>
      </c>
      <c r="B45" s="218" t="s">
        <v>48</v>
      </c>
      <c r="C45" s="58">
        <v>2017</v>
      </c>
      <c r="D45" s="132">
        <f t="shared" si="2"/>
        <v>416.493</v>
      </c>
      <c r="E45" s="96"/>
      <c r="F45" s="116">
        <f t="shared" si="1"/>
        <v>0</v>
      </c>
      <c r="G45" s="38"/>
      <c r="H45" s="43"/>
      <c r="I45" s="110">
        <v>416.493</v>
      </c>
      <c r="J45" s="82"/>
      <c r="K45" s="13" t="s">
        <v>6</v>
      </c>
      <c r="L45" s="235" t="s">
        <v>21</v>
      </c>
    </row>
    <row r="46" spans="1:12" ht="21.75" customHeight="1" thickBot="1">
      <c r="A46" s="174"/>
      <c r="B46" s="219"/>
      <c r="C46" s="184">
        <v>2018</v>
      </c>
      <c r="D46" s="233">
        <f>E46+E47+F46+F47+I46+I47+J46+J47</f>
        <v>101</v>
      </c>
      <c r="E46" s="96"/>
      <c r="F46" s="116">
        <f t="shared" si="1"/>
        <v>0</v>
      </c>
      <c r="G46" s="38"/>
      <c r="H46" s="43"/>
      <c r="I46" s="110">
        <v>51</v>
      </c>
      <c r="J46" s="82"/>
      <c r="K46" s="13" t="s">
        <v>28</v>
      </c>
      <c r="L46" s="236"/>
    </row>
    <row r="47" spans="1:12" ht="23.25" customHeight="1" thickBot="1">
      <c r="A47" s="174"/>
      <c r="B47" s="219"/>
      <c r="C47" s="183"/>
      <c r="D47" s="234"/>
      <c r="E47" s="132"/>
      <c r="F47" s="116">
        <f t="shared" si="1"/>
        <v>0</v>
      </c>
      <c r="G47" s="36"/>
      <c r="H47" s="43"/>
      <c r="I47" s="110">
        <v>50</v>
      </c>
      <c r="J47" s="82"/>
      <c r="K47" s="13" t="s">
        <v>27</v>
      </c>
      <c r="L47" s="236"/>
    </row>
    <row r="48" spans="1:12" ht="23.25" customHeight="1" thickBot="1">
      <c r="A48" s="174"/>
      <c r="B48" s="219"/>
      <c r="C48" s="58">
        <v>2019</v>
      </c>
      <c r="D48" s="96">
        <f aca="true" t="shared" si="3" ref="D48:D55">E48+F48+I48+J48</f>
        <v>200</v>
      </c>
      <c r="E48" s="14"/>
      <c r="F48" s="116">
        <f t="shared" si="1"/>
        <v>0</v>
      </c>
      <c r="G48" s="17"/>
      <c r="H48" s="42"/>
      <c r="I48" s="108">
        <v>200</v>
      </c>
      <c r="J48" s="16"/>
      <c r="K48" s="184" t="s">
        <v>58</v>
      </c>
      <c r="L48" s="236"/>
    </row>
    <row r="49" spans="1:12" ht="23.25" customHeight="1" thickBot="1">
      <c r="A49" s="174"/>
      <c r="B49" s="219"/>
      <c r="C49" s="58">
        <v>2020</v>
      </c>
      <c r="D49" s="136">
        <f>E49+F49+I49+J49</f>
        <v>200</v>
      </c>
      <c r="E49" s="137"/>
      <c r="F49" s="138">
        <f>G49+H49</f>
        <v>0</v>
      </c>
      <c r="G49" s="85"/>
      <c r="H49" s="86"/>
      <c r="I49" s="108">
        <v>200</v>
      </c>
      <c r="J49" s="84"/>
      <c r="K49" s="189"/>
      <c r="L49" s="237"/>
    </row>
    <row r="50" spans="1:12" ht="38.25" customHeight="1" thickBot="1">
      <c r="A50" s="175"/>
      <c r="B50" s="220"/>
      <c r="C50" s="58">
        <v>2021</v>
      </c>
      <c r="D50" s="136">
        <f t="shared" si="3"/>
        <v>200</v>
      </c>
      <c r="E50" s="137"/>
      <c r="F50" s="138">
        <f>G50+H50</f>
        <v>0</v>
      </c>
      <c r="G50" s="85"/>
      <c r="H50" s="86"/>
      <c r="I50" s="108">
        <v>200</v>
      </c>
      <c r="J50" s="84"/>
      <c r="K50" s="217"/>
      <c r="L50" s="238"/>
    </row>
    <row r="51" spans="1:12" ht="19.5" customHeight="1" thickBot="1">
      <c r="A51" s="173"/>
      <c r="B51" s="200" t="s">
        <v>24</v>
      </c>
      <c r="C51" s="47">
        <v>2017</v>
      </c>
      <c r="D51" s="122">
        <f t="shared" si="3"/>
        <v>4979.718</v>
      </c>
      <c r="E51" s="111"/>
      <c r="F51" s="123">
        <f t="shared" si="1"/>
        <v>2078</v>
      </c>
      <c r="G51" s="122">
        <f>G16+G40+G45</f>
        <v>0</v>
      </c>
      <c r="H51" s="122">
        <f>H16+H40+H45</f>
        <v>2078</v>
      </c>
      <c r="I51" s="111">
        <f>I16+I40+I45</f>
        <v>2901.718</v>
      </c>
      <c r="J51" s="124"/>
      <c r="K51" s="101"/>
      <c r="L51" s="98"/>
    </row>
    <row r="52" spans="1:12" ht="19.5" customHeight="1" thickBot="1">
      <c r="A52" s="174"/>
      <c r="B52" s="201"/>
      <c r="C52" s="47">
        <v>2018</v>
      </c>
      <c r="D52" s="122">
        <f t="shared" si="3"/>
        <v>4613.378500000001</v>
      </c>
      <c r="E52" s="111"/>
      <c r="F52" s="123">
        <f t="shared" si="1"/>
        <v>2215</v>
      </c>
      <c r="G52" s="122">
        <f>G17+G41+G46+G47</f>
        <v>0</v>
      </c>
      <c r="H52" s="122">
        <f>H17+H41+H46+H47</f>
        <v>2215</v>
      </c>
      <c r="I52" s="111">
        <f>I17+I41+I46+I47</f>
        <v>2398.3785000000003</v>
      </c>
      <c r="J52" s="124"/>
      <c r="K52" s="101"/>
      <c r="L52" s="99"/>
    </row>
    <row r="53" spans="1:12" ht="21" customHeight="1" thickBot="1">
      <c r="A53" s="174"/>
      <c r="B53" s="201"/>
      <c r="C53" s="48">
        <v>2019</v>
      </c>
      <c r="D53" s="122">
        <f aca="true" t="shared" si="4" ref="D53:I53">D48+D42+D18</f>
        <v>6021.711</v>
      </c>
      <c r="E53" s="112"/>
      <c r="F53" s="122">
        <f t="shared" si="4"/>
        <v>2292</v>
      </c>
      <c r="G53" s="112">
        <f t="shared" si="4"/>
        <v>0</v>
      </c>
      <c r="H53" s="122">
        <f t="shared" si="4"/>
        <v>2292</v>
      </c>
      <c r="I53" s="112">
        <f t="shared" si="4"/>
        <v>3729.7110000000002</v>
      </c>
      <c r="J53" s="125"/>
      <c r="K53" s="100"/>
      <c r="L53" s="50"/>
    </row>
    <row r="54" spans="1:12" ht="21" customHeight="1" thickBot="1">
      <c r="A54" s="174"/>
      <c r="B54" s="201"/>
      <c r="C54" s="53">
        <v>2020</v>
      </c>
      <c r="D54" s="122">
        <f>E54+F54+I54+J54</f>
        <v>4842.762000000001</v>
      </c>
      <c r="E54" s="126"/>
      <c r="F54" s="118">
        <f>G54+H54</f>
        <v>2292</v>
      </c>
      <c r="G54" s="127">
        <f aca="true" t="shared" si="5" ref="G54:I55">G19+G43+G49</f>
        <v>0</v>
      </c>
      <c r="H54" s="127">
        <f>H19+H43+H49</f>
        <v>2292</v>
      </c>
      <c r="I54" s="127">
        <f>I19+I43+I49</f>
        <v>2550.762</v>
      </c>
      <c r="J54" s="128"/>
      <c r="K54" s="51"/>
      <c r="L54" s="95"/>
    </row>
    <row r="55" spans="1:12" ht="21.75" customHeight="1" thickBot="1">
      <c r="A55" s="175"/>
      <c r="B55" s="202"/>
      <c r="C55" s="53">
        <v>2021</v>
      </c>
      <c r="D55" s="122">
        <f t="shared" si="3"/>
        <v>4842.762000000001</v>
      </c>
      <c r="E55" s="126"/>
      <c r="F55" s="118">
        <f t="shared" si="1"/>
        <v>2292</v>
      </c>
      <c r="G55" s="127">
        <f t="shared" si="5"/>
        <v>0</v>
      </c>
      <c r="H55" s="127">
        <f t="shared" si="5"/>
        <v>2292</v>
      </c>
      <c r="I55" s="127">
        <f t="shared" si="5"/>
        <v>2550.762</v>
      </c>
      <c r="J55" s="128"/>
      <c r="K55" s="51"/>
      <c r="L55" s="52"/>
    </row>
    <row r="56" spans="1:12" ht="23.25" customHeight="1" thickBot="1">
      <c r="A56" s="73"/>
      <c r="B56" s="224" t="s">
        <v>14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6"/>
    </row>
    <row r="57" spans="1:12" ht="18.75" customHeight="1" thickBot="1">
      <c r="A57" s="73"/>
      <c r="B57" s="192" t="s">
        <v>32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4"/>
    </row>
    <row r="58" spans="1:12" ht="18.75" customHeight="1" thickBot="1">
      <c r="A58" s="72"/>
      <c r="B58" s="119" t="s">
        <v>19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21.75" customHeight="1" thickBot="1">
      <c r="A59" s="173" t="s">
        <v>51</v>
      </c>
      <c r="B59" s="184" t="s">
        <v>52</v>
      </c>
      <c r="C59" s="195">
        <v>2017</v>
      </c>
      <c r="D59" s="198">
        <f>E59+E60+E61+F59+F60+F61+I59+I60+I61+J59+J60+J61</f>
        <v>20778.991</v>
      </c>
      <c r="E59" s="30"/>
      <c r="F59" s="14">
        <f>G59+H59</f>
        <v>0</v>
      </c>
      <c r="G59" s="89"/>
      <c r="H59" s="54"/>
      <c r="I59" s="91">
        <v>662.636</v>
      </c>
      <c r="J59" s="14">
        <v>4584.05</v>
      </c>
      <c r="K59" s="65" t="s">
        <v>15</v>
      </c>
      <c r="L59" s="212" t="s">
        <v>23</v>
      </c>
    </row>
    <row r="60" spans="1:12" ht="19.5" customHeight="1" thickBot="1">
      <c r="A60" s="174"/>
      <c r="B60" s="189"/>
      <c r="C60" s="195"/>
      <c r="D60" s="198"/>
      <c r="E60" s="19"/>
      <c r="F60" s="14">
        <f aca="true" t="shared" si="6" ref="F60:F93">G60+H60</f>
        <v>0</v>
      </c>
      <c r="G60" s="34"/>
      <c r="H60" s="44"/>
      <c r="I60" s="92">
        <v>1051.935</v>
      </c>
      <c r="J60" s="63">
        <v>9066.95</v>
      </c>
      <c r="K60" s="62" t="s">
        <v>16</v>
      </c>
      <c r="L60" s="207"/>
    </row>
    <row r="61" spans="1:12" ht="19.5" customHeight="1" thickBot="1">
      <c r="A61" s="174"/>
      <c r="B61" s="189"/>
      <c r="C61" s="196"/>
      <c r="D61" s="199"/>
      <c r="E61" s="19"/>
      <c r="F61" s="14">
        <f t="shared" si="6"/>
        <v>0</v>
      </c>
      <c r="G61" s="34"/>
      <c r="H61" s="42"/>
      <c r="I61" s="41">
        <v>623.5</v>
      </c>
      <c r="J61" s="19">
        <v>4789.92</v>
      </c>
      <c r="K61" s="61" t="s">
        <v>17</v>
      </c>
      <c r="L61" s="207"/>
    </row>
    <row r="62" spans="1:12" ht="19.5" customHeight="1" thickBot="1">
      <c r="A62" s="174"/>
      <c r="B62" s="189"/>
      <c r="C62" s="206">
        <v>2018</v>
      </c>
      <c r="D62" s="197">
        <f>E62+E63+E64+F62+F63+F64+I62+I63+I64+J62+J63+J64</f>
        <v>22710.704</v>
      </c>
      <c r="E62" s="30"/>
      <c r="F62" s="14">
        <f t="shared" si="6"/>
        <v>0</v>
      </c>
      <c r="G62" s="34"/>
      <c r="H62" s="31"/>
      <c r="I62" s="113">
        <v>673</v>
      </c>
      <c r="J62" s="114">
        <v>5063.113</v>
      </c>
      <c r="K62" s="65" t="s">
        <v>15</v>
      </c>
      <c r="L62" s="207"/>
    </row>
    <row r="63" spans="1:12" ht="19.5" customHeight="1" thickBot="1">
      <c r="A63" s="174"/>
      <c r="B63" s="189"/>
      <c r="C63" s="195"/>
      <c r="D63" s="198"/>
      <c r="E63" s="19"/>
      <c r="F63" s="14">
        <f t="shared" si="6"/>
        <v>0</v>
      </c>
      <c r="G63" s="6"/>
      <c r="H63" s="7"/>
      <c r="I63" s="115">
        <v>1043</v>
      </c>
      <c r="J63" s="116">
        <v>9931.528</v>
      </c>
      <c r="K63" s="62" t="s">
        <v>16</v>
      </c>
      <c r="L63" s="207"/>
    </row>
    <row r="64" spans="1:12" ht="19.5" customHeight="1" thickBot="1">
      <c r="A64" s="174"/>
      <c r="B64" s="189"/>
      <c r="C64" s="196"/>
      <c r="D64" s="199"/>
      <c r="E64" s="30"/>
      <c r="F64" s="14">
        <f t="shared" si="6"/>
        <v>0</v>
      </c>
      <c r="G64" s="34"/>
      <c r="H64" s="31"/>
      <c r="I64" s="113">
        <f>587-16.475</f>
        <v>570.525</v>
      </c>
      <c r="J64" s="117">
        <v>5429.538</v>
      </c>
      <c r="K64" s="61" t="s">
        <v>17</v>
      </c>
      <c r="L64" s="207"/>
    </row>
    <row r="65" spans="1:12" ht="19.5" customHeight="1" thickBot="1">
      <c r="A65" s="174"/>
      <c r="B65" s="189"/>
      <c r="C65" s="206">
        <v>2019</v>
      </c>
      <c r="D65" s="197">
        <f>E65+E66+E67+F65+F66+F67+I65+I66+I67+J65+J66+J67</f>
        <v>21790.230000000003</v>
      </c>
      <c r="E65" s="19"/>
      <c r="F65" s="14">
        <f t="shared" si="6"/>
        <v>0</v>
      </c>
      <c r="G65" s="34"/>
      <c r="H65" s="31"/>
      <c r="I65" s="169">
        <v>804.96</v>
      </c>
      <c r="J65" s="170">
        <v>4584.05</v>
      </c>
      <c r="K65" s="65" t="s">
        <v>15</v>
      </c>
      <c r="L65" s="207"/>
    </row>
    <row r="66" spans="1:12" ht="19.5" customHeight="1" thickBot="1">
      <c r="A66" s="174"/>
      <c r="B66" s="189"/>
      <c r="C66" s="195"/>
      <c r="D66" s="198"/>
      <c r="E66" s="30"/>
      <c r="F66" s="14">
        <f t="shared" si="6"/>
        <v>0</v>
      </c>
      <c r="G66" s="6"/>
      <c r="H66" s="7"/>
      <c r="I66" s="171">
        <f>1542.84+6.49</f>
        <v>1549.33</v>
      </c>
      <c r="J66" s="129">
        <v>9066.95</v>
      </c>
      <c r="K66" s="62" t="s">
        <v>16</v>
      </c>
      <c r="L66" s="207"/>
    </row>
    <row r="67" spans="1:12" ht="19.5" customHeight="1" thickBot="1">
      <c r="A67" s="174"/>
      <c r="B67" s="189"/>
      <c r="C67" s="196"/>
      <c r="D67" s="199"/>
      <c r="E67" s="19"/>
      <c r="F67" s="14">
        <f t="shared" si="6"/>
        <v>0</v>
      </c>
      <c r="G67" s="34"/>
      <c r="H67" s="31"/>
      <c r="I67" s="169">
        <v>995.02</v>
      </c>
      <c r="J67" s="172">
        <v>4789.92</v>
      </c>
      <c r="K67" s="61" t="s">
        <v>17</v>
      </c>
      <c r="L67" s="207"/>
    </row>
    <row r="68" spans="1:12" ht="19.5" customHeight="1" thickBot="1">
      <c r="A68" s="174"/>
      <c r="B68" s="189"/>
      <c r="C68" s="206">
        <v>2020</v>
      </c>
      <c r="D68" s="197">
        <f>E68+E69+E70+F68+F69+F70+I68+I69+I70+J68+J69+J70</f>
        <v>20157.854</v>
      </c>
      <c r="E68" s="63"/>
      <c r="F68" s="14">
        <f>G68+H68</f>
        <v>0</v>
      </c>
      <c r="G68" s="34"/>
      <c r="H68" s="31"/>
      <c r="I68" s="93">
        <v>348.98</v>
      </c>
      <c r="J68" s="64">
        <v>4584.05</v>
      </c>
      <c r="K68" s="65" t="s">
        <v>15</v>
      </c>
      <c r="L68" s="207"/>
    </row>
    <row r="69" spans="1:12" ht="19.5" customHeight="1" thickBot="1">
      <c r="A69" s="174"/>
      <c r="B69" s="189"/>
      <c r="C69" s="195"/>
      <c r="D69" s="198"/>
      <c r="E69" s="63"/>
      <c r="F69" s="14">
        <f>G69+H69</f>
        <v>0</v>
      </c>
      <c r="G69" s="6"/>
      <c r="H69" s="7"/>
      <c r="I69" s="94">
        <v>926.944</v>
      </c>
      <c r="J69" s="63">
        <v>9066.95</v>
      </c>
      <c r="K69" s="62" t="s">
        <v>16</v>
      </c>
      <c r="L69" s="207"/>
    </row>
    <row r="70" spans="1:12" ht="19.5" customHeight="1" thickBot="1">
      <c r="A70" s="174"/>
      <c r="B70" s="189"/>
      <c r="C70" s="196"/>
      <c r="D70" s="199"/>
      <c r="E70" s="63"/>
      <c r="F70" s="14">
        <f>G70+H70</f>
        <v>0</v>
      </c>
      <c r="G70" s="34"/>
      <c r="H70" s="31"/>
      <c r="I70" s="93">
        <v>441.01</v>
      </c>
      <c r="J70" s="97">
        <v>4789.92</v>
      </c>
      <c r="K70" s="102" t="s">
        <v>17</v>
      </c>
      <c r="L70" s="207"/>
    </row>
    <row r="71" spans="1:12" ht="19.5" customHeight="1" thickBot="1">
      <c r="A71" s="174"/>
      <c r="B71" s="189"/>
      <c r="C71" s="206">
        <v>2021</v>
      </c>
      <c r="D71" s="197">
        <f>E71+E72+E73+F71+F72+F73+I71+I72+I73+J71+J72+J73</f>
        <v>19849.254</v>
      </c>
      <c r="E71" s="63"/>
      <c r="F71" s="14">
        <f t="shared" si="6"/>
        <v>0</v>
      </c>
      <c r="G71" s="34"/>
      <c r="H71" s="31"/>
      <c r="I71" s="93">
        <v>348.98</v>
      </c>
      <c r="J71" s="97">
        <v>4584.05</v>
      </c>
      <c r="K71" s="103" t="s">
        <v>15</v>
      </c>
      <c r="L71" s="207"/>
    </row>
    <row r="72" spans="1:12" ht="19.5" customHeight="1" thickBot="1">
      <c r="A72" s="174"/>
      <c r="B72" s="189"/>
      <c r="C72" s="195"/>
      <c r="D72" s="198"/>
      <c r="E72" s="63"/>
      <c r="F72" s="14">
        <f t="shared" si="6"/>
        <v>0</v>
      </c>
      <c r="G72" s="6"/>
      <c r="H72" s="7"/>
      <c r="I72" s="94">
        <v>618.344</v>
      </c>
      <c r="J72" s="30">
        <v>9066.95</v>
      </c>
      <c r="K72" s="62" t="s">
        <v>16</v>
      </c>
      <c r="L72" s="207"/>
    </row>
    <row r="73" spans="1:12" ht="19.5" customHeight="1" thickBot="1">
      <c r="A73" s="175"/>
      <c r="B73" s="183"/>
      <c r="C73" s="196"/>
      <c r="D73" s="199"/>
      <c r="E73" s="63"/>
      <c r="F73" s="14">
        <f t="shared" si="6"/>
        <v>0</v>
      </c>
      <c r="G73" s="34"/>
      <c r="H73" s="31"/>
      <c r="I73" s="93">
        <v>441.01</v>
      </c>
      <c r="J73" s="63">
        <v>4789.92</v>
      </c>
      <c r="K73" s="61" t="s">
        <v>17</v>
      </c>
      <c r="L73" s="207"/>
    </row>
    <row r="74" spans="1:12" ht="19.5" customHeight="1" thickBot="1">
      <c r="A74" s="173" t="s">
        <v>53</v>
      </c>
      <c r="B74" s="184" t="s">
        <v>48</v>
      </c>
      <c r="C74" s="195">
        <v>2017</v>
      </c>
      <c r="D74" s="190">
        <f>E74+E75+E76+F74+F75+F76+I74+I75+I76+J74+J75+J76</f>
        <v>157.393</v>
      </c>
      <c r="E74" s="63"/>
      <c r="F74" s="14">
        <f t="shared" si="6"/>
        <v>0</v>
      </c>
      <c r="G74" s="34"/>
      <c r="H74" s="40"/>
      <c r="I74" s="40">
        <v>57.782</v>
      </c>
      <c r="J74" s="63">
        <v>0</v>
      </c>
      <c r="K74" s="74" t="s">
        <v>15</v>
      </c>
      <c r="L74" s="209" t="s">
        <v>31</v>
      </c>
    </row>
    <row r="75" spans="1:12" ht="19.5" customHeight="1" thickBot="1">
      <c r="A75" s="174"/>
      <c r="B75" s="189"/>
      <c r="C75" s="195"/>
      <c r="D75" s="190"/>
      <c r="E75" s="19"/>
      <c r="F75" s="14">
        <f t="shared" si="6"/>
        <v>0</v>
      </c>
      <c r="G75" s="34"/>
      <c r="H75" s="40"/>
      <c r="I75" s="40">
        <v>45.641</v>
      </c>
      <c r="J75" s="63">
        <v>0</v>
      </c>
      <c r="K75" s="75" t="s">
        <v>16</v>
      </c>
      <c r="L75" s="210"/>
    </row>
    <row r="76" spans="1:12" ht="19.5" customHeight="1" thickBot="1">
      <c r="A76" s="174"/>
      <c r="B76" s="189"/>
      <c r="C76" s="196"/>
      <c r="D76" s="191"/>
      <c r="E76" s="30"/>
      <c r="F76" s="14">
        <f t="shared" si="6"/>
        <v>0</v>
      </c>
      <c r="G76" s="34"/>
      <c r="H76" s="40"/>
      <c r="I76" s="105">
        <v>53.97</v>
      </c>
      <c r="J76" s="63">
        <v>0</v>
      </c>
      <c r="K76" s="76" t="s">
        <v>17</v>
      </c>
      <c r="L76" s="210"/>
    </row>
    <row r="77" spans="1:12" ht="19.5" customHeight="1" thickBot="1">
      <c r="A77" s="174"/>
      <c r="B77" s="189"/>
      <c r="C77" s="206">
        <v>2018</v>
      </c>
      <c r="D77" s="203">
        <f>E77+E78+E79+F77+F78+F79+I77+I78+I79+J77+J78+J79</f>
        <v>162</v>
      </c>
      <c r="E77" s="19"/>
      <c r="F77" s="14">
        <f t="shared" si="6"/>
        <v>0</v>
      </c>
      <c r="G77" s="34"/>
      <c r="H77" s="35"/>
      <c r="I77" s="105">
        <v>54</v>
      </c>
      <c r="J77" s="63">
        <v>0</v>
      </c>
      <c r="K77" s="74" t="s">
        <v>15</v>
      </c>
      <c r="L77" s="210"/>
    </row>
    <row r="78" spans="1:12" ht="19.5" customHeight="1" thickBot="1">
      <c r="A78" s="174"/>
      <c r="B78" s="189"/>
      <c r="C78" s="195"/>
      <c r="D78" s="190"/>
      <c r="E78" s="19"/>
      <c r="F78" s="14">
        <f t="shared" si="6"/>
        <v>0</v>
      </c>
      <c r="G78" s="34"/>
      <c r="H78" s="35"/>
      <c r="I78" s="105">
        <v>54</v>
      </c>
      <c r="J78" s="63">
        <v>0</v>
      </c>
      <c r="K78" s="75" t="s">
        <v>16</v>
      </c>
      <c r="L78" s="210"/>
    </row>
    <row r="79" spans="1:12" ht="19.5" customHeight="1" thickBot="1">
      <c r="A79" s="174"/>
      <c r="B79" s="189"/>
      <c r="C79" s="196"/>
      <c r="D79" s="191"/>
      <c r="E79" s="30"/>
      <c r="F79" s="14">
        <f t="shared" si="6"/>
        <v>0</v>
      </c>
      <c r="G79" s="34"/>
      <c r="H79" s="35"/>
      <c r="I79" s="105">
        <v>54</v>
      </c>
      <c r="J79" s="63">
        <v>0</v>
      </c>
      <c r="K79" s="76" t="s">
        <v>17</v>
      </c>
      <c r="L79" s="210"/>
    </row>
    <row r="80" spans="1:12" ht="19.5" customHeight="1" thickBot="1">
      <c r="A80" s="174"/>
      <c r="B80" s="189"/>
      <c r="C80" s="206">
        <v>2019</v>
      </c>
      <c r="D80" s="203">
        <f>E80+E81+E82+F80+F81+F82+I80+I81+I82+J80+J81+J82</f>
        <v>162</v>
      </c>
      <c r="E80" s="19"/>
      <c r="F80" s="14">
        <f t="shared" si="6"/>
        <v>0</v>
      </c>
      <c r="G80" s="34"/>
      <c r="H80" s="35"/>
      <c r="I80" s="40">
        <v>54</v>
      </c>
      <c r="J80" s="129">
        <v>0</v>
      </c>
      <c r="K80" s="74" t="s">
        <v>15</v>
      </c>
      <c r="L80" s="210"/>
    </row>
    <row r="81" spans="1:12" ht="19.5" customHeight="1" thickBot="1">
      <c r="A81" s="174"/>
      <c r="B81" s="189"/>
      <c r="C81" s="195"/>
      <c r="D81" s="190"/>
      <c r="E81" s="30"/>
      <c r="F81" s="14">
        <f t="shared" si="6"/>
        <v>0</v>
      </c>
      <c r="G81" s="7"/>
      <c r="H81" s="87"/>
      <c r="I81" s="40">
        <v>54</v>
      </c>
      <c r="J81" s="129">
        <v>0</v>
      </c>
      <c r="K81" s="75" t="s">
        <v>16</v>
      </c>
      <c r="L81" s="210"/>
    </row>
    <row r="82" spans="1:12" ht="19.5" customHeight="1" thickBot="1">
      <c r="A82" s="174"/>
      <c r="B82" s="189"/>
      <c r="C82" s="196"/>
      <c r="D82" s="190"/>
      <c r="E82" s="19"/>
      <c r="F82" s="14">
        <f t="shared" si="6"/>
        <v>0</v>
      </c>
      <c r="G82" s="89"/>
      <c r="H82" s="35"/>
      <c r="I82" s="40">
        <v>54</v>
      </c>
      <c r="J82" s="129">
        <v>0</v>
      </c>
      <c r="K82" s="76" t="s">
        <v>17</v>
      </c>
      <c r="L82" s="210"/>
    </row>
    <row r="83" spans="1:12" ht="19.5" customHeight="1" thickBot="1">
      <c r="A83" s="174"/>
      <c r="B83" s="189"/>
      <c r="C83" s="204">
        <v>2020</v>
      </c>
      <c r="D83" s="203">
        <f>E83+E84+E85+F83+F84+F85+I83+I84+I85+J83+J84+J85</f>
        <v>162</v>
      </c>
      <c r="E83" s="88"/>
      <c r="F83" s="14">
        <f>G83+H83</f>
        <v>0</v>
      </c>
      <c r="G83" s="34"/>
      <c r="H83" s="35"/>
      <c r="I83" s="40">
        <v>54</v>
      </c>
      <c r="J83" s="129">
        <v>0</v>
      </c>
      <c r="K83" s="74" t="s">
        <v>15</v>
      </c>
      <c r="L83" s="210"/>
    </row>
    <row r="84" spans="1:12" ht="19.5" customHeight="1" thickBot="1">
      <c r="A84" s="174"/>
      <c r="B84" s="189"/>
      <c r="C84" s="205"/>
      <c r="D84" s="190"/>
      <c r="E84" s="88"/>
      <c r="F84" s="14">
        <f>G84+H84</f>
        <v>0</v>
      </c>
      <c r="G84" s="34"/>
      <c r="H84" s="35"/>
      <c r="I84" s="40">
        <v>54</v>
      </c>
      <c r="J84" s="129">
        <v>0</v>
      </c>
      <c r="K84" s="75" t="s">
        <v>16</v>
      </c>
      <c r="L84" s="210"/>
    </row>
    <row r="85" spans="1:12" ht="19.5" customHeight="1" thickBot="1">
      <c r="A85" s="174"/>
      <c r="B85" s="189"/>
      <c r="C85" s="205"/>
      <c r="D85" s="190"/>
      <c r="E85" s="83"/>
      <c r="F85" s="14">
        <f>G85+H85</f>
        <v>0</v>
      </c>
      <c r="G85" s="34"/>
      <c r="H85" s="35"/>
      <c r="I85" s="105">
        <v>54</v>
      </c>
      <c r="J85" s="63">
        <v>0</v>
      </c>
      <c r="K85" s="77" t="s">
        <v>17</v>
      </c>
      <c r="L85" s="210"/>
    </row>
    <row r="86" spans="1:12" ht="19.5" customHeight="1" thickBot="1">
      <c r="A86" s="174"/>
      <c r="B86" s="189"/>
      <c r="C86" s="204">
        <v>2021</v>
      </c>
      <c r="D86" s="203">
        <f>E86+E87+E88+F86+F87+F88+I86+I87+I88+J86+J87+J88</f>
        <v>162</v>
      </c>
      <c r="E86" s="88"/>
      <c r="F86" s="14">
        <f t="shared" si="6"/>
        <v>0</v>
      </c>
      <c r="G86" s="34"/>
      <c r="H86" s="35"/>
      <c r="I86" s="105">
        <v>54</v>
      </c>
      <c r="J86" s="63">
        <v>0</v>
      </c>
      <c r="K86" s="74" t="s">
        <v>15</v>
      </c>
      <c r="L86" s="210"/>
    </row>
    <row r="87" spans="1:12" ht="19.5" customHeight="1" thickBot="1">
      <c r="A87" s="174"/>
      <c r="B87" s="189"/>
      <c r="C87" s="205"/>
      <c r="D87" s="190"/>
      <c r="E87" s="88"/>
      <c r="F87" s="14">
        <f t="shared" si="6"/>
        <v>0</v>
      </c>
      <c r="G87" s="34"/>
      <c r="H87" s="35"/>
      <c r="I87" s="105">
        <v>54</v>
      </c>
      <c r="J87" s="63">
        <v>0</v>
      </c>
      <c r="K87" s="75" t="s">
        <v>16</v>
      </c>
      <c r="L87" s="210"/>
    </row>
    <row r="88" spans="1:12" ht="19.5" customHeight="1" thickBot="1">
      <c r="A88" s="175"/>
      <c r="B88" s="189"/>
      <c r="C88" s="205"/>
      <c r="D88" s="190"/>
      <c r="E88" s="83"/>
      <c r="F88" s="14">
        <f t="shared" si="6"/>
        <v>0</v>
      </c>
      <c r="G88" s="34"/>
      <c r="H88" s="35"/>
      <c r="I88" s="105">
        <v>54</v>
      </c>
      <c r="J88" s="63">
        <v>0</v>
      </c>
      <c r="K88" s="77" t="s">
        <v>17</v>
      </c>
      <c r="L88" s="211"/>
    </row>
    <row r="89" spans="1:12" ht="19.5" customHeight="1" thickBot="1">
      <c r="A89" s="173" t="s">
        <v>54</v>
      </c>
      <c r="B89" s="184" t="s">
        <v>55</v>
      </c>
      <c r="C89" s="58">
        <v>2017</v>
      </c>
      <c r="D89" s="82">
        <f>E89+F89+I89+J89</f>
        <v>180.31</v>
      </c>
      <c r="E89" s="49"/>
      <c r="F89" s="14">
        <f t="shared" si="6"/>
        <v>0</v>
      </c>
      <c r="G89" s="90"/>
      <c r="H89" s="78"/>
      <c r="I89" s="117">
        <v>180.31</v>
      </c>
      <c r="J89" s="16">
        <v>0</v>
      </c>
      <c r="K89" s="213" t="s">
        <v>56</v>
      </c>
      <c r="L89" s="207" t="s">
        <v>22</v>
      </c>
    </row>
    <row r="90" spans="1:12" ht="19.5" customHeight="1" thickBot="1">
      <c r="A90" s="174"/>
      <c r="B90" s="189"/>
      <c r="C90" s="7">
        <v>2018</v>
      </c>
      <c r="D90" s="82">
        <f>E90+F90+I90+J90</f>
        <v>220</v>
      </c>
      <c r="E90" s="46"/>
      <c r="F90" s="14">
        <f t="shared" si="6"/>
        <v>0</v>
      </c>
      <c r="G90" s="9"/>
      <c r="H90" s="79"/>
      <c r="I90" s="117">
        <v>220</v>
      </c>
      <c r="J90" s="16">
        <v>0</v>
      </c>
      <c r="K90" s="177"/>
      <c r="L90" s="207"/>
    </row>
    <row r="91" spans="1:12" ht="19.5" customHeight="1" thickBot="1">
      <c r="A91" s="174"/>
      <c r="B91" s="189"/>
      <c r="C91" s="7">
        <v>2019</v>
      </c>
      <c r="D91" s="82">
        <f>E91+F91+I91+J91</f>
        <v>220</v>
      </c>
      <c r="E91" s="46"/>
      <c r="F91" s="96">
        <f t="shared" si="6"/>
        <v>0</v>
      </c>
      <c r="G91" s="9"/>
      <c r="H91" s="79"/>
      <c r="I91" s="78">
        <v>220</v>
      </c>
      <c r="J91" s="42">
        <v>0</v>
      </c>
      <c r="K91" s="177"/>
      <c r="L91" s="207"/>
    </row>
    <row r="92" spans="1:12" ht="19.5" customHeight="1" thickBot="1">
      <c r="A92" s="174"/>
      <c r="B92" s="189"/>
      <c r="C92" s="4">
        <v>2020</v>
      </c>
      <c r="D92" s="14">
        <f>E92+F92+I92+J92</f>
        <v>220</v>
      </c>
      <c r="E92" s="46"/>
      <c r="F92" s="14">
        <f>G92+H92</f>
        <v>0</v>
      </c>
      <c r="G92" s="13"/>
      <c r="H92" s="16"/>
      <c r="I92" s="42">
        <v>220</v>
      </c>
      <c r="J92" s="130">
        <v>0</v>
      </c>
      <c r="K92" s="177"/>
      <c r="L92" s="207"/>
    </row>
    <row r="93" spans="1:12" ht="19.5" customHeight="1" thickBot="1">
      <c r="A93" s="175"/>
      <c r="B93" s="183"/>
      <c r="C93" s="4">
        <v>2021</v>
      </c>
      <c r="D93" s="82">
        <f>E93+F93+I93+J93</f>
        <v>220</v>
      </c>
      <c r="E93" s="46"/>
      <c r="F93" s="30">
        <f t="shared" si="6"/>
        <v>0</v>
      </c>
      <c r="G93" s="18"/>
      <c r="H93" s="16"/>
      <c r="I93" s="42">
        <v>220</v>
      </c>
      <c r="J93" s="130">
        <v>0</v>
      </c>
      <c r="K93" s="183"/>
      <c r="L93" s="208"/>
    </row>
    <row r="94" spans="1:12" ht="23.25" customHeight="1" thickBot="1">
      <c r="A94" s="173"/>
      <c r="B94" s="221" t="s">
        <v>26</v>
      </c>
      <c r="C94" s="139">
        <v>2017</v>
      </c>
      <c r="D94" s="140">
        <f>D59+D60+D61+D74+D75+D76+D89</f>
        <v>21116.694000000003</v>
      </c>
      <c r="E94" s="141">
        <f>E59+E60+E61+E74+E75+E76+E89</f>
        <v>0</v>
      </c>
      <c r="F94" s="142">
        <f>G94+H94</f>
        <v>0</v>
      </c>
      <c r="G94" s="143">
        <f>G59+G60+G61+G74+G75+G76+G89</f>
        <v>0</v>
      </c>
      <c r="H94" s="144">
        <f>H59+H60+H61+H74+H75+H76+H89</f>
        <v>0</v>
      </c>
      <c r="I94" s="145">
        <f>I59+I60+I61+I74+I75+I76+I89</f>
        <v>2675.774</v>
      </c>
      <c r="J94" s="145">
        <f>J59+J60+J61+J74+J75+J76+J89</f>
        <v>18440.92</v>
      </c>
      <c r="K94" s="185"/>
      <c r="L94" s="213"/>
    </row>
    <row r="95" spans="1:12" ht="23.25" customHeight="1" thickBot="1">
      <c r="A95" s="174"/>
      <c r="B95" s="222"/>
      <c r="C95" s="67">
        <v>2018</v>
      </c>
      <c r="D95" s="164">
        <f>D62+D63+D64+D77+D78+D79+D90</f>
        <v>23092.704</v>
      </c>
      <c r="E95" s="165">
        <f>E62+E63+E64+E77+E78+E79+E90</f>
        <v>0</v>
      </c>
      <c r="F95" s="142">
        <f aca="true" t="shared" si="7" ref="F95:F104">G95+H95</f>
        <v>0</v>
      </c>
      <c r="G95" s="166">
        <f>G62+G63+G64+G77+G78+G79+G90</f>
        <v>0</v>
      </c>
      <c r="H95" s="166">
        <f>H62+H63+H64+H77+H78+H79+H90</f>
        <v>0</v>
      </c>
      <c r="I95" s="162">
        <f>I62+I63+I64+I77+I78+I79+I90</f>
        <v>2668.525</v>
      </c>
      <c r="J95" s="162">
        <f>J62+J63+J64+J77+J78+J79+J90</f>
        <v>20424.179</v>
      </c>
      <c r="K95" s="186"/>
      <c r="L95" s="177"/>
    </row>
    <row r="96" spans="1:12" ht="23.25" customHeight="1" thickBot="1">
      <c r="A96" s="174"/>
      <c r="B96" s="222"/>
      <c r="C96" s="67">
        <v>2019</v>
      </c>
      <c r="D96" s="164">
        <f>D65+D66+D67+D80+D81+D82+D91</f>
        <v>22172.230000000003</v>
      </c>
      <c r="E96" s="165">
        <f>E65+E66+E67+E80+E81+E82+E91</f>
        <v>0</v>
      </c>
      <c r="F96" s="142">
        <f t="shared" si="7"/>
        <v>0</v>
      </c>
      <c r="G96" s="166">
        <f>G65+G66+G67+G80+G81+G82+G91</f>
        <v>0</v>
      </c>
      <c r="H96" s="166">
        <f>H65+H66+H67+H80+H81+H82+H91</f>
        <v>0</v>
      </c>
      <c r="I96" s="162">
        <f>I65+I66+I67+I80+I81+I82+I91</f>
        <v>3731.31</v>
      </c>
      <c r="J96" s="162">
        <f>J65+J66+J67+J80+J81+J82+J91</f>
        <v>18440.92</v>
      </c>
      <c r="K96" s="186"/>
      <c r="L96" s="177"/>
    </row>
    <row r="97" spans="1:12" ht="23.25" customHeight="1" thickBot="1">
      <c r="A97" s="174"/>
      <c r="B97" s="222"/>
      <c r="C97" s="68">
        <v>2020</v>
      </c>
      <c r="D97" s="167">
        <f>D92+D83+D68</f>
        <v>20539.854</v>
      </c>
      <c r="E97" s="168">
        <f>E70+E71+E72+E85+E86+E87+E92</f>
        <v>0</v>
      </c>
      <c r="F97" s="142">
        <f>G97+H97</f>
        <v>0</v>
      </c>
      <c r="G97" s="166">
        <f aca="true" t="shared" si="8" ref="G97:J98">G70+G71+G72+G85+G86+G87+G92</f>
        <v>0</v>
      </c>
      <c r="H97" s="166">
        <f t="shared" si="8"/>
        <v>0</v>
      </c>
      <c r="I97" s="163">
        <f>I68+I69+I70+I85+I86+I87+I92</f>
        <v>2098.934</v>
      </c>
      <c r="J97" s="163">
        <f t="shared" si="8"/>
        <v>18440.920000000002</v>
      </c>
      <c r="K97" s="186"/>
      <c r="L97" s="177"/>
    </row>
    <row r="98" spans="1:12" ht="23.25" customHeight="1" thickBot="1">
      <c r="A98" s="175"/>
      <c r="B98" s="223"/>
      <c r="C98" s="68">
        <v>2021</v>
      </c>
      <c r="D98" s="167">
        <f>D71+D86+D93</f>
        <v>20231.254</v>
      </c>
      <c r="E98" s="168">
        <f>E71+E72+E73+E86+E87+E88+E93</f>
        <v>0</v>
      </c>
      <c r="F98" s="142">
        <f t="shared" si="7"/>
        <v>0</v>
      </c>
      <c r="G98" s="166">
        <f t="shared" si="8"/>
        <v>0</v>
      </c>
      <c r="H98" s="166">
        <f t="shared" si="8"/>
        <v>0</v>
      </c>
      <c r="I98" s="163">
        <f>I71+I72+I73+I86+I87+I88+I93</f>
        <v>1790.334</v>
      </c>
      <c r="J98" s="163">
        <f t="shared" si="8"/>
        <v>18440.92</v>
      </c>
      <c r="K98" s="186"/>
      <c r="L98" s="177"/>
    </row>
    <row r="99" spans="1:12" ht="18.75" customHeight="1" thickBot="1">
      <c r="A99" s="173"/>
      <c r="B99" s="214" t="s">
        <v>20</v>
      </c>
      <c r="C99" s="161" t="s">
        <v>57</v>
      </c>
      <c r="D99" s="153">
        <f>D100+D101+D102+D104+D103</f>
        <v>132453.0675</v>
      </c>
      <c r="E99" s="153">
        <f aca="true" t="shared" si="9" ref="E99:J99">E100+E101+E102+E104+E103</f>
        <v>0</v>
      </c>
      <c r="F99" s="153">
        <f t="shared" si="9"/>
        <v>11169</v>
      </c>
      <c r="G99" s="153">
        <f t="shared" si="9"/>
        <v>0</v>
      </c>
      <c r="H99" s="153">
        <f t="shared" si="9"/>
        <v>11169</v>
      </c>
      <c r="I99" s="150">
        <f t="shared" si="9"/>
        <v>27096.2085</v>
      </c>
      <c r="J99" s="150">
        <f t="shared" si="9"/>
        <v>94187.859</v>
      </c>
      <c r="K99" s="187"/>
      <c r="L99" s="177"/>
    </row>
    <row r="100" spans="1:12" ht="21" customHeight="1" thickBot="1">
      <c r="A100" s="174"/>
      <c r="B100" s="215"/>
      <c r="C100" s="146">
        <v>2017</v>
      </c>
      <c r="D100" s="147">
        <f aca="true" t="shared" si="10" ref="D100:E102">D51+D94</f>
        <v>26096.412000000004</v>
      </c>
      <c r="E100" s="147">
        <f t="shared" si="10"/>
        <v>0</v>
      </c>
      <c r="F100" s="142">
        <f t="shared" si="7"/>
        <v>2078</v>
      </c>
      <c r="G100" s="147">
        <f aca="true" t="shared" si="11" ref="G100:J102">G51+G94</f>
        <v>0</v>
      </c>
      <c r="H100" s="147">
        <f t="shared" si="11"/>
        <v>2078</v>
      </c>
      <c r="I100" s="148">
        <f t="shared" si="11"/>
        <v>5577.492</v>
      </c>
      <c r="J100" s="148">
        <f t="shared" si="11"/>
        <v>18440.92</v>
      </c>
      <c r="K100" s="187"/>
      <c r="L100" s="177"/>
    </row>
    <row r="101" spans="1:12" ht="21.75" customHeight="1" thickBot="1">
      <c r="A101" s="174"/>
      <c r="B101" s="215"/>
      <c r="C101" s="146">
        <v>2018</v>
      </c>
      <c r="D101" s="149">
        <f t="shared" si="10"/>
        <v>27706.082500000004</v>
      </c>
      <c r="E101" s="149">
        <f t="shared" si="10"/>
        <v>0</v>
      </c>
      <c r="F101" s="142">
        <f t="shared" si="7"/>
        <v>2215</v>
      </c>
      <c r="G101" s="149">
        <f t="shared" si="11"/>
        <v>0</v>
      </c>
      <c r="H101" s="149">
        <f t="shared" si="11"/>
        <v>2215</v>
      </c>
      <c r="I101" s="150">
        <f t="shared" si="11"/>
        <v>5066.9035</v>
      </c>
      <c r="J101" s="151">
        <f t="shared" si="11"/>
        <v>20424.179</v>
      </c>
      <c r="K101" s="187"/>
      <c r="L101" s="177"/>
    </row>
    <row r="102" spans="1:12" ht="21.75" customHeight="1" thickBot="1">
      <c r="A102" s="174"/>
      <c r="B102" s="215"/>
      <c r="C102" s="152">
        <v>2019</v>
      </c>
      <c r="D102" s="153">
        <f>D53+D96</f>
        <v>28193.941000000003</v>
      </c>
      <c r="E102" s="153">
        <f t="shared" si="10"/>
        <v>0</v>
      </c>
      <c r="F102" s="142">
        <f t="shared" si="7"/>
        <v>2292</v>
      </c>
      <c r="G102" s="153">
        <f t="shared" si="11"/>
        <v>0</v>
      </c>
      <c r="H102" s="154">
        <f t="shared" si="11"/>
        <v>2292</v>
      </c>
      <c r="I102" s="148">
        <f>I53+I96</f>
        <v>7461.021000000001</v>
      </c>
      <c r="J102" s="155">
        <f t="shared" si="11"/>
        <v>18440.92</v>
      </c>
      <c r="K102" s="187"/>
      <c r="L102" s="177"/>
    </row>
    <row r="103" spans="1:12" ht="21.75" customHeight="1" thickBot="1">
      <c r="A103" s="174"/>
      <c r="B103" s="215"/>
      <c r="C103" s="156">
        <v>2020</v>
      </c>
      <c r="D103" s="147">
        <f>D54+D97</f>
        <v>25382.616</v>
      </c>
      <c r="E103" s="147">
        <f aca="true" t="shared" si="12" ref="E103:I104">E54+E97</f>
        <v>0</v>
      </c>
      <c r="F103" s="142">
        <f>G103+H103</f>
        <v>2292</v>
      </c>
      <c r="G103" s="147">
        <f t="shared" si="12"/>
        <v>0</v>
      </c>
      <c r="H103" s="157">
        <f t="shared" si="12"/>
        <v>2292</v>
      </c>
      <c r="I103" s="158">
        <f t="shared" si="12"/>
        <v>4649.696</v>
      </c>
      <c r="J103" s="159">
        <f>J54+J97</f>
        <v>18440.920000000002</v>
      </c>
      <c r="K103" s="187"/>
      <c r="L103" s="177"/>
    </row>
    <row r="104" spans="1:12" ht="22.5" customHeight="1" thickBot="1">
      <c r="A104" s="175"/>
      <c r="B104" s="216"/>
      <c r="C104" s="156">
        <v>2021</v>
      </c>
      <c r="D104" s="147">
        <f>D55+D98</f>
        <v>25074.016000000003</v>
      </c>
      <c r="E104" s="147">
        <f t="shared" si="12"/>
        <v>0</v>
      </c>
      <c r="F104" s="142">
        <f t="shared" si="7"/>
        <v>2292</v>
      </c>
      <c r="G104" s="147">
        <f t="shared" si="12"/>
        <v>0</v>
      </c>
      <c r="H104" s="157">
        <f t="shared" si="12"/>
        <v>2292</v>
      </c>
      <c r="I104" s="160">
        <f t="shared" si="12"/>
        <v>4341.0960000000005</v>
      </c>
      <c r="J104" s="159">
        <f>J55+J98</f>
        <v>18440.92</v>
      </c>
      <c r="K104" s="188"/>
      <c r="L104" s="178"/>
    </row>
    <row r="105" spans="2:11" ht="16.5" customHeight="1">
      <c r="B105" s="23"/>
      <c r="C105" s="24"/>
      <c r="D105" s="131"/>
      <c r="E105" s="25"/>
      <c r="F105" s="25"/>
      <c r="G105" s="20"/>
      <c r="H105" s="26"/>
      <c r="I105" s="23"/>
      <c r="J105" s="23"/>
      <c r="K105" s="26"/>
    </row>
    <row r="106" spans="2:11" ht="23.25" customHeight="1">
      <c r="B106" s="23"/>
      <c r="C106" s="24"/>
      <c r="D106" s="24"/>
      <c r="E106" s="27"/>
      <c r="F106" s="27"/>
      <c r="G106" s="21"/>
      <c r="H106" s="39"/>
      <c r="I106" s="28"/>
      <c r="J106" s="28"/>
      <c r="K106" s="23"/>
    </row>
    <row r="107" spans="2:11" ht="21">
      <c r="B107" s="23"/>
      <c r="C107" s="24"/>
      <c r="D107" s="24"/>
      <c r="E107" s="27"/>
      <c r="F107" s="27"/>
      <c r="G107" s="21"/>
      <c r="H107" s="32"/>
      <c r="I107" s="23"/>
      <c r="J107" s="23"/>
      <c r="K107" s="23"/>
    </row>
    <row r="108" spans="2:11" ht="27.75" customHeight="1">
      <c r="B108" s="23"/>
      <c r="C108" s="24"/>
      <c r="D108" s="24"/>
      <c r="E108" s="23"/>
      <c r="F108" s="23"/>
      <c r="G108" s="21"/>
      <c r="H108" s="23"/>
      <c r="I108" s="22"/>
      <c r="J108" s="22"/>
      <c r="K108" s="23"/>
    </row>
    <row r="109" spans="2:11" ht="21.75" customHeight="1">
      <c r="B109" s="23"/>
      <c r="C109" s="24"/>
      <c r="D109" s="24"/>
      <c r="E109" s="23"/>
      <c r="F109" s="23"/>
      <c r="G109" s="21"/>
      <c r="H109" s="23"/>
      <c r="I109" s="23"/>
      <c r="J109" s="23"/>
      <c r="K109" s="23"/>
    </row>
    <row r="110" spans="2:11" ht="27.75" customHeight="1">
      <c r="B110" s="23"/>
      <c r="C110" s="29"/>
      <c r="D110" s="24"/>
      <c r="E110" s="23"/>
      <c r="F110" s="23"/>
      <c r="G110" s="21"/>
      <c r="H110" s="32"/>
      <c r="I110" s="23"/>
      <c r="J110" s="23"/>
      <c r="K110" s="23"/>
    </row>
    <row r="111" spans="2:10" ht="21" customHeight="1">
      <c r="B111" s="3"/>
      <c r="C111" s="3"/>
      <c r="D111" s="3"/>
      <c r="E111" s="3"/>
      <c r="F111" s="3"/>
      <c r="G111" s="3"/>
      <c r="H111" s="3"/>
      <c r="I111" s="3"/>
      <c r="J111" s="3"/>
    </row>
  </sheetData>
  <sheetProtection/>
  <mergeCells count="82">
    <mergeCell ref="D1:L1"/>
    <mergeCell ref="B3:L3"/>
    <mergeCell ref="B4:B8"/>
    <mergeCell ref="C4:C8"/>
    <mergeCell ref="D4:D8"/>
    <mergeCell ref="E4:I4"/>
    <mergeCell ref="K4:K8"/>
    <mergeCell ref="L4:L8"/>
    <mergeCell ref="J4:J8"/>
    <mergeCell ref="B11:L12"/>
    <mergeCell ref="I2:L2"/>
    <mergeCell ref="B13:L13"/>
    <mergeCell ref="B28:B33"/>
    <mergeCell ref="B14:L14"/>
    <mergeCell ref="E5:E8"/>
    <mergeCell ref="B40:B44"/>
    <mergeCell ref="B10:L10"/>
    <mergeCell ref="B21:B27"/>
    <mergeCell ref="D46:D47"/>
    <mergeCell ref="L45:L50"/>
    <mergeCell ref="B16:B20"/>
    <mergeCell ref="B34:B39"/>
    <mergeCell ref="D22:D23"/>
    <mergeCell ref="L16:L44"/>
    <mergeCell ref="C46:C47"/>
    <mergeCell ref="L94:L104"/>
    <mergeCell ref="C80:C82"/>
    <mergeCell ref="B99:B104"/>
    <mergeCell ref="K48:K50"/>
    <mergeCell ref="C83:C85"/>
    <mergeCell ref="D83:D85"/>
    <mergeCell ref="C71:C73"/>
    <mergeCell ref="B45:B50"/>
    <mergeCell ref="B94:B98"/>
    <mergeCell ref="B56:L56"/>
    <mergeCell ref="L89:L93"/>
    <mergeCell ref="C74:C76"/>
    <mergeCell ref="L74:L88"/>
    <mergeCell ref="L59:L73"/>
    <mergeCell ref="K89:K93"/>
    <mergeCell ref="C68:C70"/>
    <mergeCell ref="C65:C67"/>
    <mergeCell ref="D77:D79"/>
    <mergeCell ref="D59:D61"/>
    <mergeCell ref="C62:C64"/>
    <mergeCell ref="D62:D64"/>
    <mergeCell ref="B74:B88"/>
    <mergeCell ref="B51:B55"/>
    <mergeCell ref="D80:D82"/>
    <mergeCell ref="C86:C88"/>
    <mergeCell ref="D86:D88"/>
    <mergeCell ref="D65:D67"/>
    <mergeCell ref="D68:D70"/>
    <mergeCell ref="C77:C79"/>
    <mergeCell ref="D71:D73"/>
    <mergeCell ref="A16:A20"/>
    <mergeCell ref="A59:A73"/>
    <mergeCell ref="A21:A27"/>
    <mergeCell ref="A40:A44"/>
    <mergeCell ref="A28:A33"/>
    <mergeCell ref="A34:A39"/>
    <mergeCell ref="A45:A50"/>
    <mergeCell ref="A74:A88"/>
    <mergeCell ref="K94:K104"/>
    <mergeCell ref="B59:B73"/>
    <mergeCell ref="D74:D76"/>
    <mergeCell ref="B57:L57"/>
    <mergeCell ref="C59:C61"/>
    <mergeCell ref="A89:A93"/>
    <mergeCell ref="A94:A98"/>
    <mergeCell ref="A99:A104"/>
    <mergeCell ref="B89:B93"/>
    <mergeCell ref="A51:A55"/>
    <mergeCell ref="F5:H5"/>
    <mergeCell ref="I5:I8"/>
    <mergeCell ref="F6:H6"/>
    <mergeCell ref="F7:F8"/>
    <mergeCell ref="G7:H7"/>
    <mergeCell ref="C22:C23"/>
    <mergeCell ref="A4:A8"/>
    <mergeCell ref="A11:A12"/>
    <mergeCell ref="A13:A14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47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2019-04-01T13:27:29Z</cp:lastPrinted>
  <dcterms:created xsi:type="dcterms:W3CDTF">2010-09-22T09:05:38Z</dcterms:created>
  <dcterms:modified xsi:type="dcterms:W3CDTF">2019-05-13T07:59:46Z</dcterms:modified>
  <cp:category/>
  <cp:version/>
  <cp:contentType/>
  <cp:contentStatus/>
</cp:coreProperties>
</file>