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activeTab="0"/>
  </bookViews>
  <sheets>
    <sheet name="Прил.от 23.12.2019г." sheetId="1" r:id="rId1"/>
  </sheets>
  <definedNames>
    <definedName name="_xlnm.Print_Titles" localSheetId="0">'Прил.от 23.12.2019г.'!$9:$9</definedName>
    <definedName name="_xlnm.Print_Area" localSheetId="0">'Прил.от 23.12.2019г.'!$A$1:$L$129</definedName>
  </definedNames>
  <calcPr fullCalcOnLoad="1"/>
</workbook>
</file>

<file path=xl/sharedStrings.xml><?xml version="1.0" encoding="utf-8"?>
<sst xmlns="http://schemas.openxmlformats.org/spreadsheetml/2006/main" count="137" uniqueCount="62">
  <si>
    <t xml:space="preserve">                физиологическим потребностям детей и подростков в пищевых веществах энергии.</t>
  </si>
  <si>
    <t xml:space="preserve">  Мероприятия:</t>
  </si>
  <si>
    <t>Наименование меропр</t>
  </si>
  <si>
    <t>Срок исполнения</t>
  </si>
  <si>
    <t>Объем финансирования (тыс.руб.)</t>
  </si>
  <si>
    <t>Ожидаемые  результаты (количественные или качественные показатели)</t>
  </si>
  <si>
    <t>Управление образования</t>
  </si>
  <si>
    <t>Субвенции</t>
  </si>
  <si>
    <t>В том числе:</t>
  </si>
  <si>
    <t>Другие собственные доходы</t>
  </si>
  <si>
    <t>Внебюджетные средства</t>
  </si>
  <si>
    <t>Исполнители –ответственные за реализацию мероприятия</t>
  </si>
  <si>
    <r>
      <t xml:space="preserve">Задача:   </t>
    </r>
    <r>
      <rPr>
        <sz val="14"/>
        <rFont val="Times New Roman"/>
        <family val="1"/>
      </rPr>
      <t xml:space="preserve">Обеспечение детей и подростков общеобразовательных учреждений оптимальным питанием, адекватным возрастным и                 </t>
    </r>
  </si>
  <si>
    <t>Собственные доходы:</t>
  </si>
  <si>
    <t>2. "Организация питания дошкольников"</t>
  </si>
  <si>
    <t>МБДОУ ЦЦР Д/С № 3</t>
  </si>
  <si>
    <t>МБДОУ ЦЦР Д/С № 5</t>
  </si>
  <si>
    <t>МБДОУ ЦЦР Д/С № 6</t>
  </si>
  <si>
    <t>1. Организация питания учащихся</t>
  </si>
  <si>
    <t>Задача:   Обеспечение высокого качества и безопасности питания детей в дошкольных учреждениях.</t>
  </si>
  <si>
    <t>Итого по подпрограмме :</t>
  </si>
  <si>
    <t>Оснащение пищеблоков современных технологическим оборудование в соответствии с СанПин в 2017 г.- 95%, 2018 г.- 96%, 2019 г.-97%</t>
  </si>
  <si>
    <t>Проведение новодних утренников и приобретение новогодних подарков в 2017 г.-100%, 2018-100%, 2019-100%</t>
  </si>
  <si>
    <t>Обеспечение социальных гарантий прав детей на получение  питания в муниципальных образовательных дошкольных учреждениях в 2017 г.-100%, 2018 г.- 100%, 2019 г.- 100%</t>
  </si>
  <si>
    <t>Итого по разделу 1:</t>
  </si>
  <si>
    <t>сш1-65,0; сш2- 52,0</t>
  </si>
  <si>
    <t>Итого по разделу 2:</t>
  </si>
  <si>
    <t>СОШ № 2</t>
  </si>
  <si>
    <t>СОШ № 1</t>
  </si>
  <si>
    <t>сош1- 432,0; сош2- 469,0</t>
  </si>
  <si>
    <t>Обеспечение социальных гарантий прав детей на получение горячего питания в муниципальных общеобразовательных учреждениях в 2017 г.-100%, 2018 г.- 100%, 2019 г.- 100%, 2020 г. - 100%</t>
  </si>
  <si>
    <t>Доля дошкольных образовательных учреждений, соответствующих санитарным требованиям по организации питания, в общей численности образовательных учреждений: 2017 г.- 100%, 2018 г. - 100%, 2019 г. - 100%, 2020 г. - 100%</t>
  </si>
  <si>
    <t xml:space="preserve">Цель:    Сохранение и укрепление здоровья обучающихся, улучшение рациона питания в дошкоьных образовательных учреждениях города </t>
  </si>
  <si>
    <r>
      <rPr>
        <b/>
        <sz val="14"/>
        <rFont val="Times New Roman"/>
        <family val="1"/>
      </rPr>
      <t xml:space="preserve">Цель: </t>
    </r>
    <r>
      <rPr>
        <sz val="14"/>
        <rFont val="Times New Roman"/>
        <family val="1"/>
      </rPr>
      <t xml:space="preserve">  Сохранение и укрепление здоровья обучающихся, улучшение рациона школьного питания в общеобразовательных учреждениях города </t>
    </r>
  </si>
  <si>
    <t>Субсидии , иные межбюджетные трансферты</t>
  </si>
  <si>
    <t>Всего</t>
  </si>
  <si>
    <t>в том числе</t>
  </si>
  <si>
    <t>из федерального бюджета</t>
  </si>
  <si>
    <t>из областного бюджета</t>
  </si>
  <si>
    <t>1.1.1.</t>
  </si>
  <si>
    <t>1.1.</t>
  </si>
  <si>
    <t xml:space="preserve"> Реализация мероприятий по обеспечению: - бесплатного питания обучающихся 1-11 классов общеобразовательных учреждений, образовательных учреждений дошкольного и младшего школьного возраста, в том числе обучающичся из многодетных семей, малообеспеченных семей</t>
  </si>
  <si>
    <t xml:space="preserve"> Компенсация на удорожание стоимости питания учащихся 1-4 классов</t>
  </si>
  <si>
    <t>1.2.</t>
  </si>
  <si>
    <t xml:space="preserve"> Софинансирование обеспечения мероприятий по организации питания обучающихся 1-4 классов в муниципальных организациях</t>
  </si>
  <si>
    <t>1.3.</t>
  </si>
  <si>
    <t xml:space="preserve"> Частичная компенсация на удорожание стоимости питания учащихся 5-11 классов и предоставление льготного питания учащимся 1-11 классов</t>
  </si>
  <si>
    <t xml:space="preserve">   Частичные расходы на выплату заработной платы работникам столовых общеобразовательных учреждений</t>
  </si>
  <si>
    <t xml:space="preserve">   Переоснащение пищеблоков  образовательных учреждении, приобретение современного оборудования, мебели,посуды, мягкого инвентаря и хоз.расходов (чистящих, моющих средств и расходных материалов) </t>
  </si>
  <si>
    <t>1.1.2.</t>
  </si>
  <si>
    <t>1.1.3.</t>
  </si>
  <si>
    <t>2.1.</t>
  </si>
  <si>
    <t xml:space="preserve"> Реализация мероприятий по предоставлению качественного питания для детей дошкольного возраста</t>
  </si>
  <si>
    <t>2.2.</t>
  </si>
  <si>
    <t>2.3.</t>
  </si>
  <si>
    <t xml:space="preserve"> Приобретение сладких новогодних подарков в дошкольных учреждениях</t>
  </si>
  <si>
    <t>Управление образования д/сад № 3-53,0, д/сад № 5-108,0, д/сад № 6-59,0</t>
  </si>
  <si>
    <t>Управление образования сш№1-100,00, сш№2-100,00</t>
  </si>
  <si>
    <t xml:space="preserve">                                      4.  Мероприятия муниципальной подпрограммы   «Совершенствование организации питания обучающихся муниципальных  общеобразовательных  учреждений ЗАТО г.Радужный Владимирской области»                                                                                                                                                                                      </t>
  </si>
  <si>
    <t>Приложение № 3  к программе "Развитие образования</t>
  </si>
  <si>
    <t xml:space="preserve">ЗАТО г. Радужный Владимирской области" </t>
  </si>
  <si>
    <t>2017-2022 г.г.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</si>
</sst>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0.0"/>
    <numFmt numFmtId="178" formatCode="#,##0.00000"/>
    <numFmt numFmtId="179" formatCode="0.000"/>
    <numFmt numFmtId="180" formatCode="0.000000"/>
    <numFmt numFmtId="181" formatCode="0.00000"/>
    <numFmt numFmtId="182" formatCode="0.0000"/>
    <numFmt numFmtId="183" formatCode="#,##0.000000"/>
    <numFmt numFmtId="184" formatCode="#,##0.0000"/>
    <numFmt numFmtId="185" formatCode="#,##0.0"/>
    <numFmt numFmtId="186" formatCode="0.0000000"/>
    <numFmt numFmtId="187" formatCode="[$-FC19]d\ mmmm\ yyyy\ &quot;г.&quot;"/>
  </numFmts>
  <fonts count="54">
    <font>
      <sz val="10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b/>
      <sz val="14"/>
      <name val="Arial Cyr"/>
      <family val="0"/>
    </font>
    <font>
      <b/>
      <sz val="12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4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rgb="FF00206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58">
    <xf numFmtId="0" fontId="0" fillId="0" borderId="0" xfId="0" applyAlignment="1">
      <alignment/>
    </xf>
    <xf numFmtId="0" fontId="0" fillId="0" borderId="0" xfId="0" applyAlignment="1">
      <alignment horizontal="right"/>
    </xf>
    <xf numFmtId="178" fontId="6" fillId="0" borderId="10" xfId="0" applyNumberFormat="1" applyFont="1" applyFill="1" applyBorder="1" applyAlignment="1">
      <alignment horizontal="center" vertical="top" wrapText="1"/>
    </xf>
    <xf numFmtId="184" fontId="6" fillId="0" borderId="11" xfId="0" applyNumberFormat="1" applyFont="1" applyFill="1" applyBorder="1" applyAlignment="1">
      <alignment horizontal="center" vertical="top" wrapText="1"/>
    </xf>
    <xf numFmtId="176" fontId="6" fillId="0" borderId="11" xfId="0" applyNumberFormat="1" applyFont="1" applyFill="1" applyBorder="1" applyAlignment="1">
      <alignment horizontal="center" vertical="top" wrapText="1"/>
    </xf>
    <xf numFmtId="176" fontId="6" fillId="0" borderId="12" xfId="0" applyNumberFormat="1" applyFont="1" applyFill="1" applyBorder="1" applyAlignment="1">
      <alignment horizontal="center" vertical="top" wrapText="1"/>
    </xf>
    <xf numFmtId="176" fontId="6" fillId="0" borderId="10" xfId="0" applyNumberFormat="1" applyFont="1" applyFill="1" applyBorder="1" applyAlignment="1">
      <alignment horizontal="center" vertical="top" wrapText="1"/>
    </xf>
    <xf numFmtId="176" fontId="6" fillId="0" borderId="13" xfId="0" applyNumberFormat="1" applyFont="1" applyFill="1" applyBorder="1" applyAlignment="1">
      <alignment horizontal="center" vertical="top" wrapText="1"/>
    </xf>
    <xf numFmtId="176" fontId="52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176" fontId="53" fillId="0" borderId="11" xfId="0" applyNumberFormat="1" applyFont="1" applyFill="1" applyBorder="1" applyAlignment="1">
      <alignment horizontal="center" vertical="top" wrapText="1"/>
    </xf>
    <xf numFmtId="176" fontId="6" fillId="0" borderId="14" xfId="0" applyNumberFormat="1" applyFont="1" applyFill="1" applyBorder="1" applyAlignment="1">
      <alignment horizontal="center" vertical="top" wrapText="1"/>
    </xf>
    <xf numFmtId="179" fontId="6" fillId="0" borderId="11" xfId="0" applyNumberFormat="1" applyFont="1" applyFill="1" applyBorder="1" applyAlignment="1">
      <alignment horizontal="center" vertical="top" wrapText="1"/>
    </xf>
    <xf numFmtId="184" fontId="6" fillId="0" borderId="13" xfId="0" applyNumberFormat="1" applyFont="1" applyFill="1" applyBorder="1" applyAlignment="1">
      <alignment horizontal="center" vertical="top" wrapText="1"/>
    </xf>
    <xf numFmtId="184" fontId="6" fillId="0" borderId="10" xfId="0" applyNumberFormat="1" applyFont="1" applyFill="1" applyBorder="1" applyAlignment="1">
      <alignment horizontal="center" vertical="top" wrapText="1"/>
    </xf>
    <xf numFmtId="178" fontId="7" fillId="0" borderId="10" xfId="0" applyNumberFormat="1" applyFont="1" applyFill="1" applyBorder="1" applyAlignment="1">
      <alignment horizontal="center" vertical="top" wrapText="1"/>
    </xf>
    <xf numFmtId="178" fontId="52" fillId="0" borderId="10" xfId="0" applyNumberFormat="1" applyFont="1" applyFill="1" applyBorder="1" applyAlignment="1">
      <alignment horizontal="center" vertical="top" wrapText="1"/>
    </xf>
    <xf numFmtId="178" fontId="6" fillId="0" borderId="11" xfId="0" applyNumberFormat="1" applyFont="1" applyFill="1" applyBorder="1" applyAlignment="1">
      <alignment horizontal="center" vertical="top" wrapText="1"/>
    </xf>
    <xf numFmtId="178" fontId="6" fillId="0" borderId="12" xfId="0" applyNumberFormat="1" applyFont="1" applyFill="1" applyBorder="1" applyAlignment="1">
      <alignment horizontal="center" vertical="top" wrapText="1"/>
    </xf>
    <xf numFmtId="176" fontId="6" fillId="0" borderId="15" xfId="0" applyNumberFormat="1" applyFont="1" applyFill="1" applyBorder="1" applyAlignment="1">
      <alignment horizontal="center" vertical="top" wrapText="1"/>
    </xf>
    <xf numFmtId="176" fontId="6" fillId="0" borderId="16" xfId="0" applyNumberFormat="1" applyFont="1" applyFill="1" applyBorder="1" applyAlignment="1">
      <alignment horizontal="center" vertical="top" wrapText="1"/>
    </xf>
    <xf numFmtId="181" fontId="10" fillId="0" borderId="0" xfId="0" applyNumberFormat="1" applyFont="1" applyFill="1" applyAlignment="1">
      <alignment horizontal="center"/>
    </xf>
    <xf numFmtId="0" fontId="6" fillId="0" borderId="10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/>
    </xf>
    <xf numFmtId="0" fontId="10" fillId="0" borderId="16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/>
    </xf>
    <xf numFmtId="0" fontId="6" fillId="0" borderId="19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vertical="top" wrapText="1"/>
    </xf>
    <xf numFmtId="0" fontId="6" fillId="0" borderId="18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vertical="top" wrapText="1"/>
    </xf>
    <xf numFmtId="0" fontId="6" fillId="0" borderId="19" xfId="0" applyFont="1" applyFill="1" applyBorder="1" applyAlignment="1">
      <alignment vertical="top" wrapText="1"/>
    </xf>
    <xf numFmtId="0" fontId="6" fillId="0" borderId="12" xfId="0" applyFont="1" applyFill="1" applyBorder="1" applyAlignment="1">
      <alignment horizontal="center" vertical="top" wrapText="1"/>
    </xf>
    <xf numFmtId="176" fontId="6" fillId="0" borderId="20" xfId="0" applyNumberFormat="1" applyFont="1" applyFill="1" applyBorder="1" applyAlignment="1">
      <alignment horizontal="center" vertical="top" wrapText="1"/>
    </xf>
    <xf numFmtId="181" fontId="6" fillId="0" borderId="10" xfId="0" applyNumberFormat="1" applyFont="1" applyFill="1" applyBorder="1" applyAlignment="1">
      <alignment horizontal="center" vertical="top" wrapText="1"/>
    </xf>
    <xf numFmtId="176" fontId="6" fillId="0" borderId="10" xfId="0" applyNumberFormat="1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179" fontId="6" fillId="0" borderId="10" xfId="0" applyNumberFormat="1" applyFont="1" applyFill="1" applyBorder="1" applyAlignment="1">
      <alignment horizontal="center" vertical="top" wrapText="1"/>
    </xf>
    <xf numFmtId="2" fontId="6" fillId="0" borderId="12" xfId="0" applyNumberFormat="1" applyFont="1" applyFill="1" applyBorder="1" applyAlignment="1">
      <alignment horizontal="center" vertical="top" wrapText="1"/>
    </xf>
    <xf numFmtId="179" fontId="6" fillId="0" borderId="15" xfId="0" applyNumberFormat="1" applyFont="1" applyFill="1" applyBorder="1" applyAlignment="1">
      <alignment horizontal="center" vertical="top" wrapText="1"/>
    </xf>
    <xf numFmtId="179" fontId="6" fillId="0" borderId="10" xfId="0" applyNumberFormat="1" applyFont="1" applyFill="1" applyBorder="1" applyAlignment="1">
      <alignment vertical="top" wrapText="1"/>
    </xf>
    <xf numFmtId="2" fontId="6" fillId="0" borderId="11" xfId="0" applyNumberFormat="1" applyFont="1" applyFill="1" applyBorder="1" applyAlignment="1">
      <alignment horizontal="center" vertical="top" wrapText="1"/>
    </xf>
    <xf numFmtId="3" fontId="7" fillId="0" borderId="21" xfId="0" applyNumberFormat="1" applyFont="1" applyFill="1" applyBorder="1" applyAlignment="1">
      <alignment horizontal="center" vertical="top" wrapText="1"/>
    </xf>
    <xf numFmtId="178" fontId="7" fillId="0" borderId="11" xfId="0" applyNumberFormat="1" applyFont="1" applyFill="1" applyBorder="1" applyAlignment="1">
      <alignment horizontal="center" vertical="top" wrapText="1"/>
    </xf>
    <xf numFmtId="178" fontId="7" fillId="0" borderId="17" xfId="0" applyNumberFormat="1" applyFont="1" applyFill="1" applyBorder="1" applyAlignment="1">
      <alignment horizontal="center" vertical="top" wrapText="1"/>
    </xf>
    <xf numFmtId="178" fontId="7" fillId="0" borderId="15" xfId="0" applyNumberFormat="1" applyFont="1" applyFill="1" applyBorder="1" applyAlignment="1">
      <alignment horizontal="center" vertical="top" wrapText="1"/>
    </xf>
    <xf numFmtId="0" fontId="6" fillId="0" borderId="22" xfId="0" applyFont="1" applyFill="1" applyBorder="1" applyAlignment="1">
      <alignment vertical="top" wrapText="1"/>
    </xf>
    <xf numFmtId="0" fontId="10" fillId="0" borderId="23" xfId="0" applyFont="1" applyFill="1" applyBorder="1" applyAlignment="1">
      <alignment vertical="top" wrapText="1"/>
    </xf>
    <xf numFmtId="0" fontId="10" fillId="0" borderId="18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vertical="top" wrapText="1"/>
    </xf>
    <xf numFmtId="3" fontId="7" fillId="0" borderId="24" xfId="0" applyNumberFormat="1" applyFont="1" applyFill="1" applyBorder="1" applyAlignment="1">
      <alignment horizontal="center" vertical="top" wrapText="1"/>
    </xf>
    <xf numFmtId="178" fontId="7" fillId="0" borderId="18" xfId="0" applyNumberFormat="1" applyFont="1" applyFill="1" applyBorder="1" applyAlignment="1">
      <alignment horizontal="center" vertical="top" wrapText="1"/>
    </xf>
    <xf numFmtId="0" fontId="6" fillId="0" borderId="25" xfId="0" applyFont="1" applyFill="1" applyBorder="1" applyAlignment="1">
      <alignment vertical="top" wrapText="1"/>
    </xf>
    <xf numFmtId="0" fontId="10" fillId="0" borderId="12" xfId="0" applyFont="1" applyFill="1" applyBorder="1" applyAlignment="1">
      <alignment vertical="top" wrapText="1"/>
    </xf>
    <xf numFmtId="0" fontId="10" fillId="0" borderId="21" xfId="0" applyFont="1" applyFill="1" applyBorder="1" applyAlignment="1">
      <alignment vertical="top" wrapText="1"/>
    </xf>
    <xf numFmtId="0" fontId="12" fillId="0" borderId="14" xfId="0" applyFont="1" applyFill="1" applyBorder="1" applyAlignment="1">
      <alignment vertical="top" wrapText="1"/>
    </xf>
    <xf numFmtId="0" fontId="12" fillId="0" borderId="17" xfId="0" applyFont="1" applyFill="1" applyBorder="1" applyAlignment="1">
      <alignment vertical="top" wrapText="1"/>
    </xf>
    <xf numFmtId="0" fontId="12" fillId="0" borderId="18" xfId="0" applyFont="1" applyFill="1" applyBorder="1" applyAlignment="1">
      <alignment vertical="top" wrapText="1"/>
    </xf>
    <xf numFmtId="176" fontId="6" fillId="0" borderId="26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center" vertical="top" wrapText="1"/>
    </xf>
    <xf numFmtId="0" fontId="6" fillId="0" borderId="27" xfId="0" applyFont="1" applyFill="1" applyBorder="1" applyAlignment="1">
      <alignment horizontal="left" vertical="top" wrapText="1"/>
    </xf>
    <xf numFmtId="0" fontId="6" fillId="0" borderId="28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center" vertical="top" wrapText="1"/>
    </xf>
    <xf numFmtId="184" fontId="6" fillId="0" borderId="15" xfId="0" applyNumberFormat="1" applyFont="1" applyFill="1" applyBorder="1" applyAlignment="1">
      <alignment horizontal="center" vertical="top" wrapText="1"/>
    </xf>
    <xf numFmtId="184" fontId="6" fillId="0" borderId="19" xfId="0" applyNumberFormat="1" applyFont="1" applyFill="1" applyBorder="1" applyAlignment="1">
      <alignment horizontal="center" vertical="top" wrapText="1"/>
    </xf>
    <xf numFmtId="176" fontId="6" fillId="0" borderId="29" xfId="0" applyNumberFormat="1" applyFont="1" applyFill="1" applyBorder="1" applyAlignment="1">
      <alignment horizontal="center" vertical="top" wrapText="1"/>
    </xf>
    <xf numFmtId="176" fontId="6" fillId="0" borderId="22" xfId="0" applyNumberFormat="1" applyFont="1" applyFill="1" applyBorder="1" applyAlignment="1">
      <alignment horizontal="center" vertical="top" wrapText="1"/>
    </xf>
    <xf numFmtId="0" fontId="6" fillId="0" borderId="30" xfId="0" applyFont="1" applyFill="1" applyBorder="1" applyAlignment="1">
      <alignment horizontal="left" vertical="top" wrapText="1"/>
    </xf>
    <xf numFmtId="0" fontId="6" fillId="0" borderId="31" xfId="0" applyFont="1" applyFill="1" applyBorder="1" applyAlignment="1">
      <alignment horizontal="left" vertical="top" wrapText="1"/>
    </xf>
    <xf numFmtId="0" fontId="6" fillId="0" borderId="32" xfId="0" applyFont="1" applyFill="1" applyBorder="1" applyAlignment="1">
      <alignment horizontal="left" vertical="top" wrapText="1"/>
    </xf>
    <xf numFmtId="0" fontId="6" fillId="0" borderId="33" xfId="0" applyFont="1" applyFill="1" applyBorder="1" applyAlignment="1">
      <alignment horizontal="left" vertical="top" wrapText="1"/>
    </xf>
    <xf numFmtId="0" fontId="6" fillId="0" borderId="29" xfId="0" applyFont="1" applyFill="1" applyBorder="1" applyAlignment="1">
      <alignment horizontal="left" vertical="top" wrapText="1"/>
    </xf>
    <xf numFmtId="176" fontId="6" fillId="0" borderId="34" xfId="0" applyNumberFormat="1" applyFont="1" applyFill="1" applyBorder="1" applyAlignment="1">
      <alignment horizontal="center" vertical="top" wrapText="1"/>
    </xf>
    <xf numFmtId="176" fontId="6" fillId="0" borderId="0" xfId="0" applyNumberFormat="1" applyFont="1" applyFill="1" applyBorder="1" applyAlignment="1">
      <alignment horizontal="center" vertical="top" wrapText="1"/>
    </xf>
    <xf numFmtId="0" fontId="6" fillId="0" borderId="35" xfId="0" applyFont="1" applyFill="1" applyBorder="1" applyAlignment="1">
      <alignment horizontal="left" vertical="top" wrapText="1"/>
    </xf>
    <xf numFmtId="176" fontId="7" fillId="0" borderId="19" xfId="0" applyNumberFormat="1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vertical="top" wrapText="1"/>
    </xf>
    <xf numFmtId="176" fontId="7" fillId="0" borderId="14" xfId="0" applyNumberFormat="1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vertical="top" wrapText="1"/>
    </xf>
    <xf numFmtId="0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NumberFormat="1" applyFont="1" applyFill="1" applyBorder="1" applyAlignment="1">
      <alignment horizontal="center" vertical="top" wrapText="1"/>
    </xf>
    <xf numFmtId="0" fontId="6" fillId="0" borderId="14" xfId="0" applyNumberFormat="1" applyFont="1" applyFill="1" applyBorder="1" applyAlignment="1">
      <alignment horizontal="center" vertical="top" wrapText="1"/>
    </xf>
    <xf numFmtId="178" fontId="7" fillId="0" borderId="23" xfId="0" applyNumberFormat="1" applyFont="1" applyFill="1" applyBorder="1" applyAlignment="1">
      <alignment horizontal="center" vertical="top" wrapText="1"/>
    </xf>
    <xf numFmtId="178" fontId="7" fillId="0" borderId="19" xfId="0" applyNumberFormat="1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horizontal="left" vertical="center" wrapText="1"/>
    </xf>
    <xf numFmtId="176" fontId="6" fillId="0" borderId="19" xfId="0" applyNumberFormat="1" applyFont="1" applyFill="1" applyBorder="1" applyAlignment="1">
      <alignment horizontal="center" vertical="top" wrapText="1"/>
    </xf>
    <xf numFmtId="0" fontId="6" fillId="0" borderId="22" xfId="0" applyFont="1" applyFill="1" applyBorder="1" applyAlignment="1">
      <alignment horizontal="center" vertical="top" wrapText="1"/>
    </xf>
    <xf numFmtId="176" fontId="6" fillId="0" borderId="15" xfId="0" applyNumberFormat="1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178" fontId="7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178" fontId="6" fillId="0" borderId="10" xfId="0" applyNumberFormat="1" applyFont="1" applyFill="1" applyBorder="1" applyAlignment="1">
      <alignment horizontal="center" vertical="center" wrapText="1"/>
    </xf>
    <xf numFmtId="176" fontId="6" fillId="0" borderId="12" xfId="0" applyNumberFormat="1" applyFont="1" applyFill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vertical="center" wrapText="1"/>
    </xf>
    <xf numFmtId="176" fontId="6" fillId="0" borderId="18" xfId="0" applyNumberFormat="1" applyFont="1" applyFill="1" applyBorder="1" applyAlignment="1">
      <alignment horizontal="center" vertical="top" wrapText="1"/>
    </xf>
    <xf numFmtId="176" fontId="6" fillId="0" borderId="36" xfId="0" applyNumberFormat="1" applyFont="1" applyFill="1" applyBorder="1" applyAlignment="1">
      <alignment horizontal="center" vertical="top" wrapText="1"/>
    </xf>
    <xf numFmtId="0" fontId="14" fillId="0" borderId="37" xfId="0" applyNumberFormat="1" applyFont="1" applyFill="1" applyBorder="1" applyAlignment="1">
      <alignment horizontal="center" vertical="center"/>
    </xf>
    <xf numFmtId="178" fontId="14" fillId="0" borderId="38" xfId="0" applyNumberFormat="1" applyFont="1" applyFill="1" applyBorder="1" applyAlignment="1">
      <alignment horizontal="center" vertical="center"/>
    </xf>
    <xf numFmtId="184" fontId="14" fillId="0" borderId="39" xfId="0" applyNumberFormat="1" applyFont="1" applyFill="1" applyBorder="1" applyAlignment="1">
      <alignment horizontal="center" vertical="center"/>
    </xf>
    <xf numFmtId="184" fontId="14" fillId="0" borderId="11" xfId="0" applyNumberFormat="1" applyFont="1" applyFill="1" applyBorder="1" applyAlignment="1">
      <alignment horizontal="center" vertical="center"/>
    </xf>
    <xf numFmtId="184" fontId="14" fillId="0" borderId="40" xfId="0" applyNumberFormat="1" applyFont="1" applyFill="1" applyBorder="1" applyAlignment="1">
      <alignment horizontal="center" vertical="center"/>
    </xf>
    <xf numFmtId="184" fontId="14" fillId="0" borderId="4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42" xfId="0" applyNumberFormat="1" applyFont="1" applyFill="1" applyBorder="1" applyAlignment="1">
      <alignment horizontal="center" vertical="center" wrapText="1"/>
    </xf>
    <xf numFmtId="178" fontId="15" fillId="0" borderId="22" xfId="0" applyNumberFormat="1" applyFont="1" applyFill="1" applyBorder="1" applyAlignment="1">
      <alignment horizontal="center" vertical="center" wrapText="1"/>
    </xf>
    <xf numFmtId="182" fontId="15" fillId="0" borderId="43" xfId="0" applyNumberFormat="1" applyFont="1" applyFill="1" applyBorder="1" applyAlignment="1">
      <alignment horizontal="center" vertical="center" wrapText="1"/>
    </xf>
    <xf numFmtId="182" fontId="15" fillId="0" borderId="11" xfId="0" applyNumberFormat="1" applyFont="1" applyFill="1" applyBorder="1" applyAlignment="1">
      <alignment horizontal="center" vertical="center" wrapText="1"/>
    </xf>
    <xf numFmtId="178" fontId="15" fillId="0" borderId="44" xfId="0" applyNumberFormat="1" applyFont="1" applyFill="1" applyBorder="1" applyAlignment="1">
      <alignment horizontal="center" vertical="center" wrapText="1"/>
    </xf>
    <xf numFmtId="0" fontId="7" fillId="0" borderId="45" xfId="0" applyNumberFormat="1" applyFont="1" applyFill="1" applyBorder="1" applyAlignment="1">
      <alignment horizontal="center" vertical="center" wrapText="1"/>
    </xf>
    <xf numFmtId="178" fontId="15" fillId="0" borderId="46" xfId="0" applyNumberFormat="1" applyFont="1" applyFill="1" applyBorder="1" applyAlignment="1">
      <alignment horizontal="center" vertical="center" wrapText="1"/>
    </xf>
    <xf numFmtId="0" fontId="15" fillId="0" borderId="14" xfId="0" applyNumberFormat="1" applyFont="1" applyFill="1" applyBorder="1" applyAlignment="1">
      <alignment horizontal="center" vertical="center" wrapText="1"/>
    </xf>
    <xf numFmtId="181" fontId="15" fillId="0" borderId="11" xfId="0" applyNumberFormat="1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178" fontId="15" fillId="0" borderId="11" xfId="0" applyNumberFormat="1" applyFont="1" applyFill="1" applyBorder="1" applyAlignment="1">
      <alignment horizontal="center" vertical="center" wrapText="1"/>
    </xf>
    <xf numFmtId="181" fontId="15" fillId="0" borderId="16" xfId="0" applyNumberFormat="1" applyFont="1" applyFill="1" applyBorder="1" applyAlignment="1">
      <alignment horizontal="center" vertical="center" wrapText="1"/>
    </xf>
    <xf numFmtId="182" fontId="15" fillId="0" borderId="16" xfId="0" applyNumberFormat="1" applyFont="1" applyFill="1" applyBorder="1" applyAlignment="1">
      <alignment horizontal="center" vertical="center" wrapText="1"/>
    </xf>
    <xf numFmtId="178" fontId="15" fillId="0" borderId="13" xfId="0" applyNumberFormat="1" applyFont="1" applyFill="1" applyBorder="1" applyAlignment="1">
      <alignment horizontal="center" vertical="center" wrapText="1"/>
    </xf>
    <xf numFmtId="178" fontId="15" fillId="0" borderId="16" xfId="0" applyNumberFormat="1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46" xfId="0" applyFont="1" applyFill="1" applyBorder="1" applyAlignment="1">
      <alignment horizontal="center" vertical="center" wrapText="1"/>
    </xf>
    <xf numFmtId="178" fontId="15" fillId="0" borderId="18" xfId="0" applyNumberFormat="1" applyFont="1" applyFill="1" applyBorder="1" applyAlignment="1">
      <alignment horizontal="center" vertical="center" wrapText="1"/>
    </xf>
    <xf numFmtId="178" fontId="6" fillId="0" borderId="13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6" fillId="0" borderId="24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horizontal="center" vertical="top" wrapText="1"/>
    </xf>
    <xf numFmtId="0" fontId="6" fillId="0" borderId="25" xfId="0" applyFont="1" applyFill="1" applyBorder="1" applyAlignment="1">
      <alignment horizontal="center" vertical="top" wrapText="1"/>
    </xf>
    <xf numFmtId="0" fontId="6" fillId="0" borderId="26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47" xfId="0" applyFont="1" applyFill="1" applyBorder="1" applyAlignment="1">
      <alignment horizontal="left" vertical="top" wrapText="1"/>
    </xf>
    <xf numFmtId="0" fontId="6" fillId="0" borderId="34" xfId="0" applyFont="1" applyFill="1" applyBorder="1" applyAlignment="1">
      <alignment horizontal="left" vertical="top" wrapText="1"/>
    </xf>
    <xf numFmtId="0" fontId="6" fillId="0" borderId="23" xfId="0" applyFont="1" applyFill="1" applyBorder="1" applyAlignment="1">
      <alignment horizontal="left" vertical="top" wrapText="1"/>
    </xf>
    <xf numFmtId="0" fontId="7" fillId="0" borderId="15" xfId="0" applyFont="1" applyFill="1" applyBorder="1" applyAlignment="1">
      <alignment horizontal="left" vertical="top" wrapText="1"/>
    </xf>
    <xf numFmtId="0" fontId="7" fillId="0" borderId="19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26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justify" vertical="top" wrapText="1"/>
    </xf>
    <xf numFmtId="0" fontId="6" fillId="0" borderId="0" xfId="0" applyFont="1" applyFill="1" applyBorder="1" applyAlignment="1">
      <alignment horizontal="justify" vertical="top" wrapText="1"/>
    </xf>
    <xf numFmtId="0" fontId="6" fillId="0" borderId="48" xfId="0" applyFont="1" applyFill="1" applyBorder="1" applyAlignment="1">
      <alignment horizontal="justify" vertical="top" wrapText="1"/>
    </xf>
    <xf numFmtId="0" fontId="6" fillId="0" borderId="49" xfId="0" applyFont="1" applyFill="1" applyBorder="1" applyAlignment="1">
      <alignment horizontal="center" vertical="top" wrapText="1"/>
    </xf>
    <xf numFmtId="0" fontId="6" fillId="0" borderId="48" xfId="0" applyFont="1" applyFill="1" applyBorder="1" applyAlignment="1">
      <alignment horizontal="center" vertical="top" wrapText="1"/>
    </xf>
    <xf numFmtId="0" fontId="6" fillId="0" borderId="23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left" vertical="top" wrapText="1"/>
    </xf>
    <xf numFmtId="0" fontId="11" fillId="0" borderId="34" xfId="0" applyFont="1" applyFill="1" applyBorder="1" applyAlignment="1">
      <alignment horizontal="left" vertical="top" wrapText="1"/>
    </xf>
    <xf numFmtId="0" fontId="11" fillId="0" borderId="23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horizontal="center" vertical="top" wrapText="1"/>
    </xf>
    <xf numFmtId="0" fontId="11" fillId="0" borderId="18" xfId="0" applyFont="1" applyFill="1" applyBorder="1" applyAlignment="1">
      <alignment horizontal="center" vertical="top" wrapText="1"/>
    </xf>
    <xf numFmtId="176" fontId="6" fillId="0" borderId="10" xfId="0" applyNumberFormat="1" applyFont="1" applyFill="1" applyBorder="1" applyAlignment="1">
      <alignment horizontal="center" vertical="top" wrapText="1"/>
    </xf>
    <xf numFmtId="176" fontId="6" fillId="0" borderId="16" xfId="0" applyNumberFormat="1" applyFont="1" applyFill="1" applyBorder="1" applyAlignment="1">
      <alignment horizontal="center" vertical="top" wrapText="1"/>
    </xf>
    <xf numFmtId="0" fontId="10" fillId="0" borderId="20" xfId="0" applyFont="1" applyFill="1" applyBorder="1" applyAlignment="1">
      <alignment horizontal="center" vertical="top" wrapText="1"/>
    </xf>
    <xf numFmtId="0" fontId="10" fillId="0" borderId="27" xfId="0" applyFont="1" applyFill="1" applyBorder="1" applyAlignment="1">
      <alignment horizontal="center" vertical="top" wrapText="1"/>
    </xf>
    <xf numFmtId="0" fontId="10" fillId="0" borderId="50" xfId="0" applyFont="1" applyFill="1" applyBorder="1" applyAlignment="1">
      <alignment horizontal="center" vertical="top" wrapText="1"/>
    </xf>
    <xf numFmtId="0" fontId="10" fillId="0" borderId="28" xfId="0" applyFont="1" applyFill="1" applyBorder="1" applyAlignment="1">
      <alignment horizontal="center" vertical="top" wrapText="1"/>
    </xf>
    <xf numFmtId="0" fontId="10" fillId="0" borderId="16" xfId="0" applyFont="1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 wrapText="1"/>
    </xf>
    <xf numFmtId="176" fontId="6" fillId="0" borderId="16" xfId="0" applyNumberFormat="1" applyFont="1" applyFill="1" applyBorder="1" applyAlignment="1">
      <alignment horizontal="center" vertical="center" wrapText="1"/>
    </xf>
    <xf numFmtId="178" fontId="6" fillId="0" borderId="13" xfId="0" applyNumberFormat="1" applyFont="1" applyFill="1" applyBorder="1" applyAlignment="1">
      <alignment horizontal="center" vertical="top" wrapText="1"/>
    </xf>
    <xf numFmtId="178" fontId="6" fillId="0" borderId="16" xfId="0" applyNumberFormat="1" applyFont="1" applyFill="1" applyBorder="1" applyAlignment="1">
      <alignment horizontal="center" vertical="top" wrapText="1"/>
    </xf>
    <xf numFmtId="0" fontId="6" fillId="0" borderId="10" xfId="0" applyNumberFormat="1" applyFont="1" applyFill="1" applyBorder="1" applyAlignment="1">
      <alignment horizontal="center" vertical="top" wrapText="1"/>
    </xf>
    <xf numFmtId="0" fontId="6" fillId="0" borderId="13" xfId="0" applyNumberFormat="1" applyFont="1" applyFill="1" applyBorder="1" applyAlignment="1">
      <alignment horizontal="center" vertical="top" wrapText="1"/>
    </xf>
    <xf numFmtId="0" fontId="6" fillId="0" borderId="16" xfId="0" applyNumberFormat="1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top" wrapText="1"/>
    </xf>
    <xf numFmtId="0" fontId="6" fillId="0" borderId="26" xfId="0" applyNumberFormat="1" applyFont="1" applyFill="1" applyBorder="1" applyAlignment="1">
      <alignment horizontal="center" vertical="top" wrapText="1"/>
    </xf>
    <xf numFmtId="184" fontId="6" fillId="0" borderId="10" xfId="0" applyNumberFormat="1" applyFont="1" applyFill="1" applyBorder="1" applyAlignment="1">
      <alignment horizontal="center" vertical="top" wrapText="1"/>
    </xf>
    <xf numFmtId="184" fontId="6" fillId="0" borderId="13" xfId="0" applyNumberFormat="1" applyFont="1" applyFill="1" applyBorder="1" applyAlignment="1">
      <alignment horizontal="center" vertical="top" wrapText="1"/>
    </xf>
    <xf numFmtId="184" fontId="6" fillId="0" borderId="26" xfId="0" applyNumberFormat="1" applyFont="1" applyFill="1" applyBorder="1" applyAlignment="1">
      <alignment horizontal="center" vertical="top" wrapText="1"/>
    </xf>
    <xf numFmtId="178" fontId="6" fillId="0" borderId="10" xfId="0" applyNumberFormat="1" applyFont="1" applyFill="1" applyBorder="1" applyAlignment="1">
      <alignment horizontal="center" vertical="top" wrapText="1"/>
    </xf>
    <xf numFmtId="0" fontId="10" fillId="0" borderId="52" xfId="0" applyFont="1" applyFill="1" applyBorder="1" applyAlignment="1">
      <alignment horizontal="center" vertical="top" wrapText="1"/>
    </xf>
    <xf numFmtId="0" fontId="10" fillId="0" borderId="49" xfId="0" applyFont="1" applyFill="1" applyBorder="1" applyAlignment="1">
      <alignment horizontal="center" vertical="top" wrapText="1"/>
    </xf>
    <xf numFmtId="0" fontId="10" fillId="0" borderId="5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 wrapText="1"/>
    </xf>
    <xf numFmtId="0" fontId="7" fillId="0" borderId="26" xfId="0" applyFont="1" applyFill="1" applyBorder="1" applyAlignment="1">
      <alignment horizontal="center" vertical="top" wrapText="1"/>
    </xf>
    <xf numFmtId="0" fontId="7" fillId="0" borderId="47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center" vertical="top"/>
    </xf>
    <xf numFmtId="0" fontId="2" fillId="0" borderId="16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184" fontId="6" fillId="0" borderId="16" xfId="0" applyNumberFormat="1" applyFont="1" applyFill="1" applyBorder="1" applyAlignment="1">
      <alignment horizontal="center" vertical="top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9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top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right" vertical="top"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 horizontal="right" vertical="top"/>
    </xf>
    <xf numFmtId="0" fontId="5" fillId="0" borderId="34" xfId="0" applyFont="1" applyFill="1" applyBorder="1" applyAlignment="1">
      <alignment horizontal="center" vertical="center" wrapText="1"/>
    </xf>
    <xf numFmtId="178" fontId="6" fillId="0" borderId="22" xfId="0" applyNumberFormat="1" applyFont="1" applyFill="1" applyBorder="1" applyAlignment="1">
      <alignment horizontal="center" vertical="top" wrapText="1"/>
    </xf>
    <xf numFmtId="3" fontId="7" fillId="0" borderId="54" xfId="0" applyNumberFormat="1" applyFont="1" applyFill="1" applyBorder="1" applyAlignment="1">
      <alignment horizontal="center" vertical="top" wrapText="1"/>
    </xf>
    <xf numFmtId="178" fontId="7" fillId="0" borderId="14" xfId="0" applyNumberFormat="1" applyFont="1" applyFill="1" applyBorder="1" applyAlignment="1">
      <alignment horizontal="center" vertical="top" wrapText="1"/>
    </xf>
    <xf numFmtId="178" fontId="7" fillId="0" borderId="20" xfId="0" applyNumberFormat="1" applyFont="1" applyFill="1" applyBorder="1" applyAlignment="1">
      <alignment horizontal="center" vertical="top" wrapText="1"/>
    </xf>
    <xf numFmtId="178" fontId="6" fillId="0" borderId="25" xfId="0" applyNumberFormat="1" applyFont="1" applyFill="1" applyBorder="1" applyAlignment="1">
      <alignment horizontal="center" vertical="top" wrapText="1"/>
    </xf>
    <xf numFmtId="178" fontId="7" fillId="0" borderId="16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vertical="center"/>
    </xf>
    <xf numFmtId="178" fontId="15" fillId="0" borderId="36" xfId="0" applyNumberFormat="1" applyFont="1" applyFill="1" applyBorder="1" applyAlignment="1">
      <alignment horizontal="center" vertical="center" wrapText="1"/>
    </xf>
    <xf numFmtId="182" fontId="15" fillId="0" borderId="55" xfId="0" applyNumberFormat="1" applyFont="1" applyFill="1" applyBorder="1" applyAlignment="1">
      <alignment horizontal="center" vertical="center" wrapText="1"/>
    </xf>
    <xf numFmtId="181" fontId="15" fillId="0" borderId="13" xfId="0" applyNumberFormat="1" applyFont="1" applyFill="1" applyBorder="1" applyAlignment="1">
      <alignment horizontal="center" vertical="center" wrapText="1"/>
    </xf>
    <xf numFmtId="182" fontId="15" fillId="0" borderId="13" xfId="0" applyNumberFormat="1" applyFont="1" applyFill="1" applyBorder="1" applyAlignment="1">
      <alignment horizontal="center" vertical="center" wrapText="1"/>
    </xf>
    <xf numFmtId="182" fontId="15" fillId="0" borderId="26" xfId="0" applyNumberFormat="1" applyFont="1" applyFill="1" applyBorder="1" applyAlignment="1">
      <alignment horizontal="center" vertical="center" wrapText="1"/>
    </xf>
    <xf numFmtId="178" fontId="15" fillId="0" borderId="48" xfId="0" applyNumberFormat="1" applyFont="1" applyFill="1" applyBorder="1" applyAlignment="1">
      <alignment horizontal="center" vertical="center" wrapText="1"/>
    </xf>
    <xf numFmtId="182" fontId="15" fillId="0" borderId="14" xfId="0" applyNumberFormat="1" applyFont="1" applyFill="1" applyBorder="1" applyAlignment="1">
      <alignment horizontal="center" vertical="center" wrapText="1"/>
    </xf>
    <xf numFmtId="178" fontId="15" fillId="0" borderId="25" xfId="0" applyNumberFormat="1" applyFont="1" applyFill="1" applyBorder="1" applyAlignment="1">
      <alignment horizontal="center" vertical="center" wrapText="1"/>
    </xf>
    <xf numFmtId="178" fontId="15" fillId="0" borderId="56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179" fontId="8" fillId="0" borderId="0" xfId="0" applyNumberFormat="1" applyFont="1" applyFill="1" applyAlignment="1">
      <alignment/>
    </xf>
    <xf numFmtId="0" fontId="8" fillId="0" borderId="0" xfId="0" applyFont="1" applyFill="1" applyAlignment="1">
      <alignment horizontal="right"/>
    </xf>
    <xf numFmtId="182" fontId="9" fillId="0" borderId="0" xfId="0" applyNumberFormat="1" applyFont="1" applyFill="1" applyAlignment="1">
      <alignment/>
    </xf>
    <xf numFmtId="177" fontId="8" fillId="0" borderId="0" xfId="0" applyNumberFormat="1" applyFont="1" applyFill="1" applyAlignment="1">
      <alignment/>
    </xf>
    <xf numFmtId="49" fontId="8" fillId="0" borderId="0" xfId="0" applyNumberFormat="1" applyFont="1" applyFill="1" applyAlignment="1">
      <alignment/>
    </xf>
    <xf numFmtId="179" fontId="9" fillId="0" borderId="0" xfId="0" applyNumberFormat="1" applyFont="1" applyFill="1" applyAlignment="1">
      <alignment horizontal="center"/>
    </xf>
    <xf numFmtId="184" fontId="8" fillId="0" borderId="0" xfId="0" applyNumberFormat="1" applyFont="1" applyFill="1" applyAlignment="1">
      <alignment/>
    </xf>
    <xf numFmtId="182" fontId="8" fillId="0" borderId="0" xfId="0" applyNumberFormat="1" applyFont="1" applyFill="1" applyAlignment="1">
      <alignment/>
    </xf>
    <xf numFmtId="176" fontId="8" fillId="0" borderId="0" xfId="0" applyNumberFormat="1" applyFont="1" applyFill="1" applyAlignment="1">
      <alignment/>
    </xf>
    <xf numFmtId="181" fontId="8" fillId="0" borderId="0" xfId="0" applyNumberFormat="1" applyFont="1" applyFill="1" applyAlignment="1">
      <alignment/>
    </xf>
    <xf numFmtId="179" fontId="9" fillId="0" borderId="0" xfId="0" applyNumberFormat="1" applyFont="1" applyFill="1" applyAlignment="1">
      <alignment/>
    </xf>
    <xf numFmtId="0" fontId="2" fillId="0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6"/>
  <sheetViews>
    <sheetView tabSelected="1" view="pageBreakPreview" zoomScale="60" zoomScaleNormal="50" zoomScalePageLayoutView="0" workbookViewId="0" topLeftCell="A109">
      <selection activeCell="A53" sqref="A53:A58"/>
    </sheetView>
  </sheetViews>
  <sheetFormatPr defaultColWidth="9.00390625" defaultRowHeight="12.75"/>
  <cols>
    <col min="1" max="1" width="8.375" style="223" customWidth="1"/>
    <col min="2" max="2" width="30.00390625" style="224" customWidth="1"/>
    <col min="3" max="3" width="11.75390625" style="224" customWidth="1"/>
    <col min="4" max="4" width="17.625" style="224" customWidth="1"/>
    <col min="5" max="5" width="10.875" style="224" customWidth="1"/>
    <col min="6" max="6" width="16.50390625" style="224" customWidth="1"/>
    <col min="7" max="7" width="13.50390625" style="224" customWidth="1"/>
    <col min="8" max="8" width="16.375" style="224" customWidth="1"/>
    <col min="9" max="9" width="18.125" style="224" customWidth="1"/>
    <col min="10" max="10" width="18.875" style="224" customWidth="1"/>
    <col min="11" max="11" width="20.75390625" style="224" customWidth="1"/>
    <col min="12" max="12" width="19.125" style="224" customWidth="1"/>
    <col min="13" max="13" width="8.875" style="224" customWidth="1"/>
  </cols>
  <sheetData>
    <row r="1" spans="4:14" ht="22.5" customHeight="1">
      <c r="D1" s="225" t="s">
        <v>59</v>
      </c>
      <c r="E1" s="225"/>
      <c r="F1" s="225"/>
      <c r="G1" s="225"/>
      <c r="H1" s="225"/>
      <c r="I1" s="225"/>
      <c r="J1" s="225"/>
      <c r="K1" s="225"/>
      <c r="L1" s="225"/>
      <c r="M1" s="226"/>
      <c r="N1" s="1"/>
    </row>
    <row r="2" spans="4:14" ht="22.5" customHeight="1">
      <c r="D2" s="227"/>
      <c r="E2" s="227"/>
      <c r="F2" s="227"/>
      <c r="G2" s="227"/>
      <c r="H2" s="227"/>
      <c r="I2" s="225" t="s">
        <v>60</v>
      </c>
      <c r="J2" s="225"/>
      <c r="K2" s="225"/>
      <c r="L2" s="225"/>
      <c r="M2" s="226"/>
      <c r="N2" s="1"/>
    </row>
    <row r="3" spans="2:12" ht="60.75" customHeight="1" thickBot="1">
      <c r="B3" s="228" t="s">
        <v>58</v>
      </c>
      <c r="C3" s="228"/>
      <c r="D3" s="228"/>
      <c r="E3" s="228"/>
      <c r="F3" s="228"/>
      <c r="G3" s="228"/>
      <c r="H3" s="228"/>
      <c r="I3" s="228"/>
      <c r="J3" s="228"/>
      <c r="K3" s="228"/>
      <c r="L3" s="228"/>
    </row>
    <row r="4" spans="1:12" ht="17.25" customHeight="1" thickBot="1">
      <c r="A4" s="213"/>
      <c r="B4" s="134" t="s">
        <v>2</v>
      </c>
      <c r="C4" s="134" t="s">
        <v>3</v>
      </c>
      <c r="D4" s="134" t="s">
        <v>4</v>
      </c>
      <c r="E4" s="141" t="s">
        <v>8</v>
      </c>
      <c r="F4" s="142"/>
      <c r="G4" s="142"/>
      <c r="H4" s="142"/>
      <c r="I4" s="143"/>
      <c r="J4" s="134" t="s">
        <v>10</v>
      </c>
      <c r="K4" s="134" t="s">
        <v>11</v>
      </c>
      <c r="L4" s="134" t="s">
        <v>5</v>
      </c>
    </row>
    <row r="5" spans="1:12" ht="18.75" customHeight="1" thickBot="1">
      <c r="A5" s="214"/>
      <c r="B5" s="135"/>
      <c r="C5" s="135"/>
      <c r="D5" s="135"/>
      <c r="E5" s="140" t="s">
        <v>7</v>
      </c>
      <c r="F5" s="162" t="s">
        <v>13</v>
      </c>
      <c r="G5" s="162"/>
      <c r="H5" s="162"/>
      <c r="I5" s="163" t="s">
        <v>9</v>
      </c>
      <c r="J5" s="135"/>
      <c r="K5" s="135"/>
      <c r="L5" s="135"/>
    </row>
    <row r="6" spans="1:12" ht="23.25" customHeight="1" thickBot="1">
      <c r="A6" s="214"/>
      <c r="B6" s="135"/>
      <c r="C6" s="135"/>
      <c r="D6" s="135"/>
      <c r="E6" s="140"/>
      <c r="F6" s="137" t="s">
        <v>34</v>
      </c>
      <c r="G6" s="139"/>
      <c r="H6" s="138"/>
      <c r="I6" s="163"/>
      <c r="J6" s="135"/>
      <c r="K6" s="135"/>
      <c r="L6" s="135"/>
    </row>
    <row r="7" spans="1:12" ht="20.25" customHeight="1" thickBot="1">
      <c r="A7" s="214"/>
      <c r="B7" s="135"/>
      <c r="C7" s="135"/>
      <c r="D7" s="135"/>
      <c r="E7" s="135"/>
      <c r="F7" s="140" t="s">
        <v>35</v>
      </c>
      <c r="G7" s="137" t="s">
        <v>36</v>
      </c>
      <c r="H7" s="138"/>
      <c r="I7" s="163"/>
      <c r="J7" s="135"/>
      <c r="K7" s="135"/>
      <c r="L7" s="135"/>
    </row>
    <row r="8" spans="1:12" ht="31.5" customHeight="1" thickBot="1">
      <c r="A8" s="215"/>
      <c r="B8" s="136"/>
      <c r="C8" s="135"/>
      <c r="D8" s="135"/>
      <c r="E8" s="136"/>
      <c r="F8" s="136"/>
      <c r="G8" s="28" t="s">
        <v>37</v>
      </c>
      <c r="H8" s="28" t="s">
        <v>38</v>
      </c>
      <c r="I8" s="164"/>
      <c r="J8" s="136"/>
      <c r="K8" s="136"/>
      <c r="L8" s="136"/>
    </row>
    <row r="9" spans="1:12" ht="19.5" customHeight="1" thickBot="1">
      <c r="A9" s="29">
        <v>1</v>
      </c>
      <c r="B9" s="9">
        <v>2</v>
      </c>
      <c r="C9" s="23">
        <v>3</v>
      </c>
      <c r="D9" s="23">
        <v>4</v>
      </c>
      <c r="E9" s="23">
        <v>5</v>
      </c>
      <c r="F9" s="23">
        <v>6</v>
      </c>
      <c r="G9" s="23">
        <v>7</v>
      </c>
      <c r="H9" s="9">
        <v>8</v>
      </c>
      <c r="I9" s="25">
        <v>9</v>
      </c>
      <c r="J9" s="25">
        <v>10</v>
      </c>
      <c r="K9" s="25">
        <v>11</v>
      </c>
      <c r="L9" s="9">
        <v>12</v>
      </c>
    </row>
    <row r="10" spans="1:12" ht="18" customHeight="1" thickBot="1">
      <c r="A10" s="29"/>
      <c r="B10" s="174" t="s">
        <v>18</v>
      </c>
      <c r="C10" s="175"/>
      <c r="D10" s="175"/>
      <c r="E10" s="175"/>
      <c r="F10" s="175"/>
      <c r="G10" s="175"/>
      <c r="H10" s="175"/>
      <c r="I10" s="175"/>
      <c r="J10" s="175"/>
      <c r="K10" s="175"/>
      <c r="L10" s="176"/>
    </row>
    <row r="11" spans="1:12" ht="20.25" customHeight="1">
      <c r="A11" s="213"/>
      <c r="B11" s="146" t="s">
        <v>33</v>
      </c>
      <c r="C11" s="147"/>
      <c r="D11" s="147"/>
      <c r="E11" s="147"/>
      <c r="F11" s="147"/>
      <c r="G11" s="147"/>
      <c r="H11" s="147"/>
      <c r="I11" s="147"/>
      <c r="J11" s="147"/>
      <c r="K11" s="147"/>
      <c r="L11" s="148"/>
    </row>
    <row r="12" spans="1:12" ht="0.75" customHeight="1" thickBot="1">
      <c r="A12" s="215"/>
      <c r="B12" s="149"/>
      <c r="C12" s="150"/>
      <c r="D12" s="150"/>
      <c r="E12" s="150"/>
      <c r="F12" s="150"/>
      <c r="G12" s="150"/>
      <c r="H12" s="150"/>
      <c r="I12" s="150"/>
      <c r="J12" s="150"/>
      <c r="K12" s="150"/>
      <c r="L12" s="151"/>
    </row>
    <row r="13" spans="1:12" ht="18.75" customHeight="1">
      <c r="A13" s="213"/>
      <c r="B13" s="152" t="s">
        <v>12</v>
      </c>
      <c r="C13" s="153"/>
      <c r="D13" s="153"/>
      <c r="E13" s="153"/>
      <c r="F13" s="153"/>
      <c r="G13" s="153"/>
      <c r="H13" s="153"/>
      <c r="I13" s="153"/>
      <c r="J13" s="153"/>
      <c r="K13" s="153"/>
      <c r="L13" s="154"/>
    </row>
    <row r="14" spans="1:12" ht="20.25" customHeight="1" thickBot="1">
      <c r="A14" s="215"/>
      <c r="B14" s="159" t="s">
        <v>0</v>
      </c>
      <c r="C14" s="160"/>
      <c r="D14" s="160"/>
      <c r="E14" s="160"/>
      <c r="F14" s="160"/>
      <c r="G14" s="160"/>
      <c r="H14" s="160"/>
      <c r="I14" s="160"/>
      <c r="J14" s="160"/>
      <c r="K14" s="160"/>
      <c r="L14" s="161"/>
    </row>
    <row r="15" spans="1:12" ht="26.25" customHeight="1" thickBot="1">
      <c r="A15" s="29"/>
      <c r="B15" s="31" t="s">
        <v>1</v>
      </c>
      <c r="C15" s="23"/>
      <c r="D15" s="9"/>
      <c r="E15" s="9"/>
      <c r="F15" s="9"/>
      <c r="G15" s="9"/>
      <c r="H15" s="9"/>
      <c r="I15" s="9"/>
      <c r="J15" s="24"/>
      <c r="K15" s="9"/>
      <c r="L15" s="32"/>
    </row>
    <row r="16" spans="1:12" ht="23.25" customHeight="1" thickBot="1">
      <c r="A16" s="213" t="s">
        <v>40</v>
      </c>
      <c r="B16" s="144" t="s">
        <v>41</v>
      </c>
      <c r="C16" s="33">
        <v>2017</v>
      </c>
      <c r="D16" s="98">
        <f aca="true" t="shared" si="0" ref="D16:D22">E16+F16+I16+J16</f>
        <v>4116.005999999999</v>
      </c>
      <c r="E16" s="98"/>
      <c r="F16" s="98">
        <f>G16+H16</f>
        <v>2078</v>
      </c>
      <c r="G16" s="99">
        <f>G22+G33+G43</f>
        <v>0</v>
      </c>
      <c r="H16" s="99">
        <f>H22+H33+H43</f>
        <v>2078</v>
      </c>
      <c r="I16" s="100">
        <f>I22+I33+I43</f>
        <v>2038.0059999999999</v>
      </c>
      <c r="J16" s="100">
        <f>J22+J33+J43</f>
        <v>0</v>
      </c>
      <c r="K16" s="93" t="s">
        <v>6</v>
      </c>
      <c r="L16" s="144" t="s">
        <v>30</v>
      </c>
    </row>
    <row r="17" spans="1:12" ht="20.25" customHeight="1" thickBot="1">
      <c r="A17" s="214"/>
      <c r="B17" s="145"/>
      <c r="C17" s="34">
        <v>2018</v>
      </c>
      <c r="D17" s="98">
        <f t="shared" si="0"/>
        <v>4470.592000000001</v>
      </c>
      <c r="E17" s="98"/>
      <c r="F17" s="98">
        <f aca="true" t="shared" si="1" ref="F17:F71">G17+H17</f>
        <v>2215</v>
      </c>
      <c r="G17" s="99">
        <f>G23+G24</f>
        <v>0</v>
      </c>
      <c r="H17" s="99">
        <f>H23+H24+H34+H44</f>
        <v>2215</v>
      </c>
      <c r="I17" s="100">
        <f>I23+I24+I34+I44</f>
        <v>2255.592</v>
      </c>
      <c r="J17" s="100">
        <f>J23+J24+J34+J44</f>
        <v>0</v>
      </c>
      <c r="K17" s="94" t="s">
        <v>6</v>
      </c>
      <c r="L17" s="145"/>
    </row>
    <row r="18" spans="1:12" ht="19.5" customHeight="1" thickBot="1">
      <c r="A18" s="214"/>
      <c r="B18" s="145"/>
      <c r="C18" s="33">
        <v>2019</v>
      </c>
      <c r="D18" s="100">
        <f>E18+F18+I18+J18</f>
        <v>8785.13311</v>
      </c>
      <c r="E18" s="100">
        <f>E26+E35+E36+E45+E46</f>
        <v>0</v>
      </c>
      <c r="F18" s="100">
        <f>G18+H18</f>
        <v>2292</v>
      </c>
      <c r="G18" s="100">
        <f>G26+G35+G36+G45+G46</f>
        <v>0</v>
      </c>
      <c r="H18" s="100">
        <f>H25+H26+H35+H36+H45+H46</f>
        <v>2292</v>
      </c>
      <c r="I18" s="100">
        <f>I25+I26+I35+I36+I45+I46</f>
        <v>3885.83611</v>
      </c>
      <c r="J18" s="100">
        <f>J25+J26+J35+J36+J45+J46</f>
        <v>2607.297</v>
      </c>
      <c r="K18" s="94" t="s">
        <v>6</v>
      </c>
      <c r="L18" s="145"/>
    </row>
    <row r="19" spans="1:12" ht="25.5" customHeight="1" thickBot="1">
      <c r="A19" s="214"/>
      <c r="B19" s="145"/>
      <c r="C19" s="33">
        <v>2020</v>
      </c>
      <c r="D19" s="98">
        <f t="shared" si="0"/>
        <v>6462.5</v>
      </c>
      <c r="E19" s="101"/>
      <c r="F19" s="100">
        <f>F27+F28+F37+F38+F47+F48</f>
        <v>2712.5</v>
      </c>
      <c r="G19" s="100">
        <f>G27+G28+G37+G38+G47+G48</f>
        <v>0</v>
      </c>
      <c r="H19" s="100">
        <f>H27+H28+H37+H38+H47+H48</f>
        <v>2712.5</v>
      </c>
      <c r="I19" s="100">
        <f>I27+I28+I37+I38+I47+I48</f>
        <v>3750</v>
      </c>
      <c r="J19" s="100">
        <f>J28+J37+J48</f>
        <v>0</v>
      </c>
      <c r="K19" s="92" t="s">
        <v>6</v>
      </c>
      <c r="L19" s="145"/>
    </row>
    <row r="20" spans="1:12" ht="25.5" customHeight="1" thickBot="1">
      <c r="A20" s="214"/>
      <c r="B20" s="145"/>
      <c r="C20" s="33">
        <v>2021</v>
      </c>
      <c r="D20" s="98">
        <f>E20+F20+I20+J20</f>
        <v>6472.183999999999</v>
      </c>
      <c r="E20" s="101"/>
      <c r="F20" s="100">
        <f>F29+F30+F39+F40+F49+F50</f>
        <v>2720.9</v>
      </c>
      <c r="G20" s="100">
        <f>G29+G30+G39+G40+G49+G50</f>
        <v>0</v>
      </c>
      <c r="H20" s="100">
        <f>H29+H30+H39+H40+H49+H50</f>
        <v>2720.9</v>
      </c>
      <c r="I20" s="100">
        <f>I29+I30+I39+I40+I49+I50</f>
        <v>3751.2839999999997</v>
      </c>
      <c r="J20" s="102"/>
      <c r="K20" s="92" t="s">
        <v>6</v>
      </c>
      <c r="L20" s="145"/>
    </row>
    <row r="21" spans="1:12" ht="24.75" customHeight="1" thickBot="1">
      <c r="A21" s="215"/>
      <c r="B21" s="183"/>
      <c r="C21" s="33">
        <v>2022</v>
      </c>
      <c r="D21" s="100">
        <f aca="true" t="shared" si="2" ref="D21:I21">D31+D32+D41+D42+D51+D52</f>
        <v>6475.183999999999</v>
      </c>
      <c r="E21" s="100">
        <f t="shared" si="2"/>
        <v>0</v>
      </c>
      <c r="F21" s="100">
        <f t="shared" si="2"/>
        <v>2723.5</v>
      </c>
      <c r="G21" s="100">
        <f t="shared" si="2"/>
        <v>0</v>
      </c>
      <c r="H21" s="100">
        <f t="shared" si="2"/>
        <v>2723.5</v>
      </c>
      <c r="I21" s="100">
        <f t="shared" si="2"/>
        <v>3751.6839999999993</v>
      </c>
      <c r="J21" s="102"/>
      <c r="K21" s="92" t="s">
        <v>6</v>
      </c>
      <c r="L21" s="145"/>
    </row>
    <row r="22" spans="1:12" ht="21.75" customHeight="1" thickBot="1">
      <c r="A22" s="213" t="s">
        <v>39</v>
      </c>
      <c r="B22" s="155" t="s">
        <v>42</v>
      </c>
      <c r="C22" s="22">
        <v>2017</v>
      </c>
      <c r="D22" s="98">
        <f t="shared" si="0"/>
        <v>3178</v>
      </c>
      <c r="E22" s="101"/>
      <c r="F22" s="98">
        <f t="shared" si="1"/>
        <v>2078</v>
      </c>
      <c r="G22" s="101"/>
      <c r="H22" s="101">
        <v>2078</v>
      </c>
      <c r="I22" s="103">
        <v>1100</v>
      </c>
      <c r="J22" s="104"/>
      <c r="K22" s="93" t="s">
        <v>6</v>
      </c>
      <c r="L22" s="145"/>
    </row>
    <row r="23" spans="1:12" ht="21.75" customHeight="1" thickBot="1">
      <c r="A23" s="214"/>
      <c r="B23" s="156"/>
      <c r="C23" s="134">
        <v>2018</v>
      </c>
      <c r="D23" s="186">
        <f>E23+E24+F23+F24+I23+I24+J23+J24</f>
        <v>3452.592</v>
      </c>
      <c r="E23" s="101"/>
      <c r="F23" s="98">
        <f t="shared" si="1"/>
        <v>1115.565</v>
      </c>
      <c r="G23" s="101"/>
      <c r="H23" s="101">
        <v>1115.565</v>
      </c>
      <c r="I23" s="103">
        <f>585.06+36.81946+0.0005</f>
        <v>621.87996</v>
      </c>
      <c r="J23" s="105"/>
      <c r="K23" s="95" t="s">
        <v>28</v>
      </c>
      <c r="L23" s="145"/>
    </row>
    <row r="24" spans="1:12" ht="21" customHeight="1" thickBot="1">
      <c r="A24" s="214"/>
      <c r="B24" s="156"/>
      <c r="C24" s="136"/>
      <c r="D24" s="187"/>
      <c r="E24" s="101"/>
      <c r="F24" s="98">
        <f t="shared" si="1"/>
        <v>1099.435</v>
      </c>
      <c r="G24" s="101"/>
      <c r="H24" s="101">
        <v>1099.435</v>
      </c>
      <c r="I24" s="103">
        <f>635.056-19.34396</f>
        <v>615.71204</v>
      </c>
      <c r="J24" s="105"/>
      <c r="K24" s="94" t="s">
        <v>27</v>
      </c>
      <c r="L24" s="145"/>
    </row>
    <row r="25" spans="1:12" ht="21" customHeight="1" thickBot="1">
      <c r="A25" s="214"/>
      <c r="B25" s="156"/>
      <c r="C25" s="26">
        <v>2019</v>
      </c>
      <c r="D25" s="101">
        <f aca="true" t="shared" si="3" ref="D25:D33">E25+F25+I25+J25</f>
        <v>2018.6999999999998</v>
      </c>
      <c r="E25" s="101"/>
      <c r="F25" s="98">
        <f t="shared" si="1"/>
        <v>1143.3</v>
      </c>
      <c r="G25" s="101"/>
      <c r="H25" s="101">
        <v>1143.3</v>
      </c>
      <c r="I25" s="103">
        <f>875.4</f>
        <v>875.4</v>
      </c>
      <c r="J25" s="105"/>
      <c r="K25" s="95" t="s">
        <v>28</v>
      </c>
      <c r="L25" s="145"/>
    </row>
    <row r="26" spans="1:12" ht="20.25" customHeight="1" thickBot="1">
      <c r="A26" s="214"/>
      <c r="B26" s="156"/>
      <c r="C26" s="22">
        <v>2019</v>
      </c>
      <c r="D26" s="6">
        <f t="shared" si="3"/>
        <v>2024.1</v>
      </c>
      <c r="E26" s="6"/>
      <c r="F26" s="19">
        <f t="shared" si="1"/>
        <v>1148.7</v>
      </c>
      <c r="G26" s="6"/>
      <c r="H26" s="6">
        <v>1148.7</v>
      </c>
      <c r="I26" s="2">
        <v>875.4</v>
      </c>
      <c r="J26" s="4"/>
      <c r="K26" s="35" t="s">
        <v>27</v>
      </c>
      <c r="L26" s="145"/>
    </row>
    <row r="27" spans="1:12" ht="20.25" customHeight="1" thickBot="1">
      <c r="A27" s="214"/>
      <c r="B27" s="156"/>
      <c r="C27" s="22">
        <v>2020</v>
      </c>
      <c r="D27" s="6">
        <f t="shared" si="3"/>
        <v>2219.4</v>
      </c>
      <c r="E27" s="6"/>
      <c r="F27" s="19">
        <f t="shared" si="1"/>
        <v>1244</v>
      </c>
      <c r="G27" s="6"/>
      <c r="H27" s="6">
        <v>1244</v>
      </c>
      <c r="I27" s="2">
        <v>975.4</v>
      </c>
      <c r="J27" s="4"/>
      <c r="K27" s="30" t="s">
        <v>28</v>
      </c>
      <c r="L27" s="145"/>
    </row>
    <row r="28" spans="1:12" ht="20.25" customHeight="1" thickBot="1">
      <c r="A28" s="214"/>
      <c r="B28" s="156"/>
      <c r="C28" s="22">
        <v>2020</v>
      </c>
      <c r="D28" s="6">
        <f t="shared" si="3"/>
        <v>2443.9</v>
      </c>
      <c r="E28" s="6"/>
      <c r="F28" s="19">
        <f>G28+H28</f>
        <v>1468.5</v>
      </c>
      <c r="G28" s="6"/>
      <c r="H28" s="6">
        <v>1468.5</v>
      </c>
      <c r="I28" s="2">
        <v>975.4</v>
      </c>
      <c r="J28" s="4"/>
      <c r="K28" s="35" t="s">
        <v>27</v>
      </c>
      <c r="L28" s="145"/>
    </row>
    <row r="29" spans="1:12" ht="20.25" customHeight="1" thickBot="1">
      <c r="A29" s="214"/>
      <c r="B29" s="156"/>
      <c r="C29" s="22">
        <v>2021</v>
      </c>
      <c r="D29" s="6">
        <f t="shared" si="3"/>
        <v>2222.9</v>
      </c>
      <c r="E29" s="6"/>
      <c r="F29" s="19">
        <f>G29+H29</f>
        <v>1247.5</v>
      </c>
      <c r="G29" s="6"/>
      <c r="H29" s="6">
        <v>1247.5</v>
      </c>
      <c r="I29" s="2">
        <v>975.4</v>
      </c>
      <c r="J29" s="4"/>
      <c r="K29" s="30" t="s">
        <v>28</v>
      </c>
      <c r="L29" s="145"/>
    </row>
    <row r="30" spans="1:12" ht="20.25" customHeight="1" thickBot="1">
      <c r="A30" s="214"/>
      <c r="B30" s="156"/>
      <c r="C30" s="22">
        <v>2021</v>
      </c>
      <c r="D30" s="6">
        <f t="shared" si="3"/>
        <v>2448.8</v>
      </c>
      <c r="E30" s="6"/>
      <c r="F30" s="19">
        <f>G30+H30</f>
        <v>1473.4</v>
      </c>
      <c r="G30" s="6"/>
      <c r="H30" s="6">
        <v>1473.4</v>
      </c>
      <c r="I30" s="2">
        <v>975.4</v>
      </c>
      <c r="J30" s="4"/>
      <c r="K30" s="35" t="s">
        <v>27</v>
      </c>
      <c r="L30" s="145"/>
    </row>
    <row r="31" spans="1:12" ht="20.25" customHeight="1" thickBot="1">
      <c r="A31" s="214"/>
      <c r="B31" s="156"/>
      <c r="C31" s="22">
        <v>2022</v>
      </c>
      <c r="D31" s="6">
        <f t="shared" si="3"/>
        <v>2224.1</v>
      </c>
      <c r="E31" s="6"/>
      <c r="F31" s="19">
        <f>G31+H31</f>
        <v>1248.7</v>
      </c>
      <c r="G31" s="6"/>
      <c r="H31" s="6">
        <v>1248.7</v>
      </c>
      <c r="I31" s="2">
        <v>975.4</v>
      </c>
      <c r="J31" s="4"/>
      <c r="K31" s="30" t="s">
        <v>28</v>
      </c>
      <c r="L31" s="145"/>
    </row>
    <row r="32" spans="1:12" ht="20.25" customHeight="1" thickBot="1">
      <c r="A32" s="215"/>
      <c r="B32" s="158"/>
      <c r="C32" s="22">
        <v>2022</v>
      </c>
      <c r="D32" s="6">
        <f t="shared" si="3"/>
        <v>2450.2</v>
      </c>
      <c r="E32" s="6"/>
      <c r="F32" s="19">
        <f t="shared" si="1"/>
        <v>1474.8</v>
      </c>
      <c r="G32" s="6"/>
      <c r="H32" s="6">
        <v>1474.8</v>
      </c>
      <c r="I32" s="2">
        <v>975.4</v>
      </c>
      <c r="J32" s="4"/>
      <c r="K32" s="35" t="s">
        <v>27</v>
      </c>
      <c r="L32" s="145"/>
    </row>
    <row r="33" spans="1:12" ht="20.25" customHeight="1" thickBot="1">
      <c r="A33" s="213" t="s">
        <v>49</v>
      </c>
      <c r="B33" s="155" t="s">
        <v>44</v>
      </c>
      <c r="C33" s="22">
        <v>2017</v>
      </c>
      <c r="D33" s="6">
        <f t="shared" si="3"/>
        <v>257.885</v>
      </c>
      <c r="E33" s="6"/>
      <c r="F33" s="19">
        <f t="shared" si="1"/>
        <v>0</v>
      </c>
      <c r="G33" s="6"/>
      <c r="H33" s="6"/>
      <c r="I33" s="2">
        <v>257.885</v>
      </c>
      <c r="J33" s="4"/>
      <c r="K33" s="35" t="s">
        <v>6</v>
      </c>
      <c r="L33" s="145"/>
    </row>
    <row r="34" spans="1:12" ht="20.25" customHeight="1" thickBot="1">
      <c r="A34" s="214"/>
      <c r="B34" s="156"/>
      <c r="C34" s="37">
        <v>2018</v>
      </c>
      <c r="D34" s="6">
        <f aca="true" t="shared" si="4" ref="D34:D59">E34+F34+I34+J34</f>
        <v>117</v>
      </c>
      <c r="E34" s="6"/>
      <c r="F34" s="19">
        <f t="shared" si="1"/>
        <v>0</v>
      </c>
      <c r="G34" s="6"/>
      <c r="H34" s="6"/>
      <c r="I34" s="2">
        <v>117</v>
      </c>
      <c r="J34" s="4"/>
      <c r="K34" s="36" t="s">
        <v>25</v>
      </c>
      <c r="L34" s="145"/>
    </row>
    <row r="35" spans="1:12" ht="20.25" customHeight="1" thickBot="1">
      <c r="A35" s="214"/>
      <c r="B35" s="156"/>
      <c r="C35" s="37">
        <v>2019</v>
      </c>
      <c r="D35" s="6">
        <f t="shared" si="4"/>
        <v>65</v>
      </c>
      <c r="E35" s="6"/>
      <c r="F35" s="19">
        <f t="shared" si="1"/>
        <v>0</v>
      </c>
      <c r="G35" s="6"/>
      <c r="H35" s="6"/>
      <c r="I35" s="2">
        <v>65</v>
      </c>
      <c r="J35" s="6"/>
      <c r="K35" s="36" t="s">
        <v>28</v>
      </c>
      <c r="L35" s="145"/>
    </row>
    <row r="36" spans="1:12" ht="21" customHeight="1" thickBot="1">
      <c r="A36" s="214"/>
      <c r="B36" s="157"/>
      <c r="C36" s="97">
        <v>2019</v>
      </c>
      <c r="D36" s="74">
        <f t="shared" si="4"/>
        <v>56</v>
      </c>
      <c r="E36" s="74"/>
      <c r="F36" s="74">
        <f t="shared" si="1"/>
        <v>0</v>
      </c>
      <c r="G36" s="74"/>
      <c r="H36" s="74"/>
      <c r="I36" s="229">
        <v>56</v>
      </c>
      <c r="J36" s="74"/>
      <c r="K36" s="36" t="s">
        <v>27</v>
      </c>
      <c r="L36" s="145"/>
    </row>
    <row r="37" spans="1:12" ht="21" customHeight="1" thickBot="1">
      <c r="A37" s="214"/>
      <c r="B37" s="157"/>
      <c r="C37" s="97">
        <v>2020</v>
      </c>
      <c r="D37" s="74">
        <f t="shared" si="4"/>
        <v>185.885</v>
      </c>
      <c r="E37" s="74"/>
      <c r="F37" s="74">
        <f>G37+H37</f>
        <v>0</v>
      </c>
      <c r="G37" s="74"/>
      <c r="H37" s="74"/>
      <c r="I37" s="229">
        <v>185.885</v>
      </c>
      <c r="J37" s="74"/>
      <c r="K37" s="36" t="s">
        <v>28</v>
      </c>
      <c r="L37" s="145"/>
    </row>
    <row r="38" spans="1:12" ht="21" customHeight="1" thickBot="1">
      <c r="A38" s="214"/>
      <c r="B38" s="157"/>
      <c r="C38" s="97">
        <v>2020</v>
      </c>
      <c r="D38" s="74">
        <f t="shared" si="4"/>
        <v>219.431</v>
      </c>
      <c r="E38" s="74"/>
      <c r="F38" s="74">
        <f>G38+H38</f>
        <v>0</v>
      </c>
      <c r="G38" s="74"/>
      <c r="H38" s="74"/>
      <c r="I38" s="229">
        <v>219.431</v>
      </c>
      <c r="J38" s="74"/>
      <c r="K38" s="36" t="s">
        <v>27</v>
      </c>
      <c r="L38" s="145"/>
    </row>
    <row r="39" spans="1:12" ht="21" customHeight="1" thickBot="1">
      <c r="A39" s="214"/>
      <c r="B39" s="157"/>
      <c r="C39" s="97">
        <v>2021</v>
      </c>
      <c r="D39" s="74">
        <f t="shared" si="4"/>
        <v>194.253</v>
      </c>
      <c r="E39" s="74"/>
      <c r="F39" s="74">
        <f>G39+H39</f>
        <v>0</v>
      </c>
      <c r="G39" s="74"/>
      <c r="H39" s="74"/>
      <c r="I39" s="229">
        <v>194.253</v>
      </c>
      <c r="J39" s="74"/>
      <c r="K39" s="36" t="s">
        <v>28</v>
      </c>
      <c r="L39" s="145"/>
    </row>
    <row r="40" spans="1:12" ht="21" customHeight="1" thickBot="1">
      <c r="A40" s="214"/>
      <c r="B40" s="157"/>
      <c r="C40" s="97">
        <v>2021</v>
      </c>
      <c r="D40" s="74">
        <f t="shared" si="4"/>
        <v>212.347</v>
      </c>
      <c r="E40" s="74"/>
      <c r="F40" s="74">
        <f>G40+H40</f>
        <v>0</v>
      </c>
      <c r="G40" s="74"/>
      <c r="H40" s="74"/>
      <c r="I40" s="229">
        <v>212.347</v>
      </c>
      <c r="J40" s="74"/>
      <c r="K40" s="36" t="s">
        <v>27</v>
      </c>
      <c r="L40" s="145"/>
    </row>
    <row r="41" spans="1:12" ht="21" customHeight="1" thickBot="1">
      <c r="A41" s="214"/>
      <c r="B41" s="157"/>
      <c r="C41" s="97">
        <v>2022</v>
      </c>
      <c r="D41" s="74">
        <f t="shared" si="4"/>
        <v>194.3</v>
      </c>
      <c r="E41" s="74"/>
      <c r="F41" s="74">
        <f>G41+H41</f>
        <v>0</v>
      </c>
      <c r="G41" s="74"/>
      <c r="H41" s="74"/>
      <c r="I41" s="229">
        <v>194.3</v>
      </c>
      <c r="J41" s="74"/>
      <c r="K41" s="36" t="s">
        <v>28</v>
      </c>
      <c r="L41" s="145"/>
    </row>
    <row r="42" spans="1:12" ht="21" customHeight="1" thickBot="1">
      <c r="A42" s="215"/>
      <c r="B42" s="158"/>
      <c r="C42" s="26">
        <v>2022</v>
      </c>
      <c r="D42" s="7">
        <f t="shared" si="4"/>
        <v>212.7</v>
      </c>
      <c r="E42" s="7"/>
      <c r="F42" s="64">
        <f t="shared" si="1"/>
        <v>0</v>
      </c>
      <c r="G42" s="7"/>
      <c r="H42" s="7"/>
      <c r="I42" s="133">
        <v>212.7</v>
      </c>
      <c r="J42" s="20"/>
      <c r="K42" s="36" t="s">
        <v>27</v>
      </c>
      <c r="L42" s="145"/>
    </row>
    <row r="43" spans="1:12" ht="19.5" customHeight="1" thickBot="1">
      <c r="A43" s="213" t="s">
        <v>50</v>
      </c>
      <c r="B43" s="155" t="s">
        <v>46</v>
      </c>
      <c r="C43" s="22">
        <v>2017</v>
      </c>
      <c r="D43" s="6">
        <f t="shared" si="4"/>
        <v>680.121</v>
      </c>
      <c r="E43" s="6"/>
      <c r="F43" s="19">
        <f t="shared" si="1"/>
        <v>0</v>
      </c>
      <c r="G43" s="6"/>
      <c r="H43" s="6"/>
      <c r="I43" s="2">
        <v>680.121</v>
      </c>
      <c r="J43" s="5"/>
      <c r="K43" s="93" t="s">
        <v>6</v>
      </c>
      <c r="L43" s="145"/>
    </row>
    <row r="44" spans="1:12" ht="19.5" customHeight="1" thickBot="1">
      <c r="A44" s="214"/>
      <c r="B44" s="184"/>
      <c r="C44" s="37">
        <v>2018</v>
      </c>
      <c r="D44" s="6">
        <f t="shared" si="4"/>
        <v>901</v>
      </c>
      <c r="E44" s="6"/>
      <c r="F44" s="19">
        <f t="shared" si="1"/>
        <v>0</v>
      </c>
      <c r="G44" s="6"/>
      <c r="H44" s="8"/>
      <c r="I44" s="16">
        <v>901</v>
      </c>
      <c r="J44" s="5"/>
      <c r="K44" s="94" t="s">
        <v>29</v>
      </c>
      <c r="L44" s="145"/>
    </row>
    <row r="45" spans="1:12" ht="19.5" customHeight="1" thickBot="1">
      <c r="A45" s="214"/>
      <c r="B45" s="184"/>
      <c r="C45" s="37">
        <v>2019</v>
      </c>
      <c r="D45" s="6">
        <f t="shared" si="4"/>
        <v>3296.36711</v>
      </c>
      <c r="E45" s="6"/>
      <c r="F45" s="19">
        <f t="shared" si="1"/>
        <v>0</v>
      </c>
      <c r="G45" s="6"/>
      <c r="H45" s="8"/>
      <c r="I45" s="16">
        <v>1424.61511</v>
      </c>
      <c r="J45" s="5">
        <v>1871.752</v>
      </c>
      <c r="K45" s="95" t="s">
        <v>28</v>
      </c>
      <c r="L45" s="145"/>
    </row>
    <row r="46" spans="1:12" ht="19.5" customHeight="1" thickBot="1">
      <c r="A46" s="214"/>
      <c r="B46" s="184"/>
      <c r="C46" s="22">
        <v>2019</v>
      </c>
      <c r="D46" s="6">
        <f t="shared" si="4"/>
        <v>1324.966</v>
      </c>
      <c r="E46" s="6"/>
      <c r="F46" s="19">
        <f t="shared" si="1"/>
        <v>0</v>
      </c>
      <c r="G46" s="6"/>
      <c r="H46" s="6"/>
      <c r="I46" s="2">
        <v>589.421</v>
      </c>
      <c r="J46" s="5">
        <v>735.545</v>
      </c>
      <c r="K46" s="94" t="s">
        <v>27</v>
      </c>
      <c r="L46" s="145"/>
    </row>
    <row r="47" spans="1:12" ht="19.5" customHeight="1" thickBot="1">
      <c r="A47" s="214"/>
      <c r="B47" s="184"/>
      <c r="C47" s="22">
        <v>2020</v>
      </c>
      <c r="D47" s="6">
        <f t="shared" si="4"/>
        <v>1038.715</v>
      </c>
      <c r="E47" s="6"/>
      <c r="F47" s="19">
        <f t="shared" si="1"/>
        <v>0</v>
      </c>
      <c r="G47" s="6"/>
      <c r="H47" s="6"/>
      <c r="I47" s="2">
        <v>1038.715</v>
      </c>
      <c r="J47" s="5"/>
      <c r="K47" s="95" t="s">
        <v>28</v>
      </c>
      <c r="L47" s="145"/>
    </row>
    <row r="48" spans="1:12" ht="19.5" customHeight="1" thickBot="1">
      <c r="A48" s="214"/>
      <c r="B48" s="184"/>
      <c r="C48" s="22">
        <v>2020</v>
      </c>
      <c r="D48" s="6">
        <f t="shared" si="4"/>
        <v>355.169</v>
      </c>
      <c r="E48" s="6"/>
      <c r="F48" s="19">
        <f t="shared" si="1"/>
        <v>0</v>
      </c>
      <c r="G48" s="6"/>
      <c r="H48" s="8"/>
      <c r="I48" s="16">
        <v>355.169</v>
      </c>
      <c r="J48" s="5"/>
      <c r="K48" s="94" t="s">
        <v>27</v>
      </c>
      <c r="L48" s="145"/>
    </row>
    <row r="49" spans="1:12" ht="19.5" customHeight="1" thickBot="1">
      <c r="A49" s="214"/>
      <c r="B49" s="184"/>
      <c r="C49" s="22">
        <v>2021</v>
      </c>
      <c r="D49" s="6">
        <f t="shared" si="4"/>
        <v>1038.715</v>
      </c>
      <c r="E49" s="6"/>
      <c r="F49" s="19">
        <f t="shared" si="1"/>
        <v>0</v>
      </c>
      <c r="G49" s="6"/>
      <c r="H49" s="8"/>
      <c r="I49" s="16">
        <v>1038.715</v>
      </c>
      <c r="J49" s="5"/>
      <c r="K49" s="95" t="s">
        <v>28</v>
      </c>
      <c r="L49" s="145"/>
    </row>
    <row r="50" spans="1:12" ht="19.5" customHeight="1" thickBot="1">
      <c r="A50" s="214"/>
      <c r="B50" s="184"/>
      <c r="C50" s="22">
        <v>2021</v>
      </c>
      <c r="D50" s="6">
        <f t="shared" si="4"/>
        <v>355.169</v>
      </c>
      <c r="E50" s="6"/>
      <c r="F50" s="19">
        <f t="shared" si="1"/>
        <v>0</v>
      </c>
      <c r="G50" s="6"/>
      <c r="H50" s="8"/>
      <c r="I50" s="16">
        <v>355.169</v>
      </c>
      <c r="J50" s="5"/>
      <c r="K50" s="94" t="s">
        <v>27</v>
      </c>
      <c r="L50" s="145"/>
    </row>
    <row r="51" spans="1:12" ht="19.5" customHeight="1" thickBot="1">
      <c r="A51" s="214"/>
      <c r="B51" s="184"/>
      <c r="C51" s="22">
        <v>2022</v>
      </c>
      <c r="D51" s="6">
        <f t="shared" si="4"/>
        <v>1038.715</v>
      </c>
      <c r="E51" s="6"/>
      <c r="F51" s="19">
        <f t="shared" si="1"/>
        <v>0</v>
      </c>
      <c r="G51" s="6"/>
      <c r="H51" s="8"/>
      <c r="I51" s="16">
        <v>1038.715</v>
      </c>
      <c r="J51" s="5"/>
      <c r="K51" s="95" t="s">
        <v>28</v>
      </c>
      <c r="L51" s="145"/>
    </row>
    <row r="52" spans="1:12" ht="19.5" customHeight="1" thickBot="1">
      <c r="A52" s="215"/>
      <c r="B52" s="185"/>
      <c r="C52" s="22">
        <v>2022</v>
      </c>
      <c r="D52" s="6">
        <f t="shared" si="4"/>
        <v>355.169</v>
      </c>
      <c r="E52" s="6"/>
      <c r="F52" s="19">
        <f t="shared" si="1"/>
        <v>0</v>
      </c>
      <c r="G52" s="6"/>
      <c r="H52" s="8"/>
      <c r="I52" s="16">
        <v>355.169</v>
      </c>
      <c r="J52" s="5"/>
      <c r="K52" s="94" t="s">
        <v>27</v>
      </c>
      <c r="L52" s="145"/>
    </row>
    <row r="53" spans="1:12" ht="19.5" customHeight="1" thickBot="1">
      <c r="A53" s="213" t="s">
        <v>43</v>
      </c>
      <c r="B53" s="171" t="s">
        <v>47</v>
      </c>
      <c r="C53" s="9">
        <v>2017</v>
      </c>
      <c r="D53" s="6">
        <f t="shared" si="4"/>
        <v>447.219</v>
      </c>
      <c r="E53" s="6"/>
      <c r="F53" s="19">
        <f t="shared" si="1"/>
        <v>0</v>
      </c>
      <c r="G53" s="3"/>
      <c r="H53" s="3"/>
      <c r="I53" s="17">
        <v>447.219</v>
      </c>
      <c r="J53" s="5"/>
      <c r="K53" s="94" t="s">
        <v>6</v>
      </c>
      <c r="L53" s="145"/>
    </row>
    <row r="54" spans="1:12" ht="19.5" customHeight="1" thickBot="1">
      <c r="A54" s="214"/>
      <c r="B54" s="172"/>
      <c r="C54" s="26">
        <v>2018</v>
      </c>
      <c r="D54" s="6">
        <f t="shared" si="4"/>
        <v>41.78649999999999</v>
      </c>
      <c r="E54" s="4"/>
      <c r="F54" s="19">
        <f t="shared" si="1"/>
        <v>0</v>
      </c>
      <c r="G54" s="9"/>
      <c r="H54" s="10"/>
      <c r="I54" s="17">
        <f>375-52.195-281.0185</f>
        <v>41.78649999999999</v>
      </c>
      <c r="J54" s="5"/>
      <c r="K54" s="94" t="s">
        <v>28</v>
      </c>
      <c r="L54" s="145"/>
    </row>
    <row r="55" spans="1:12" ht="19.5" customHeight="1" thickBot="1">
      <c r="A55" s="214"/>
      <c r="B55" s="172"/>
      <c r="C55" s="9">
        <v>2019</v>
      </c>
      <c r="D55" s="6">
        <f t="shared" si="4"/>
        <v>0</v>
      </c>
      <c r="E55" s="20"/>
      <c r="F55" s="19">
        <f t="shared" si="1"/>
        <v>0</v>
      </c>
      <c r="G55" s="9"/>
      <c r="H55" s="4"/>
      <c r="I55" s="17">
        <v>0</v>
      </c>
      <c r="J55" s="5"/>
      <c r="K55" s="94" t="s">
        <v>6</v>
      </c>
      <c r="L55" s="145"/>
    </row>
    <row r="56" spans="1:12" ht="19.5" customHeight="1" thickBot="1">
      <c r="A56" s="214"/>
      <c r="B56" s="172"/>
      <c r="C56" s="22">
        <v>2020</v>
      </c>
      <c r="D56" s="6">
        <f>E56+F56+I56+J56</f>
        <v>0</v>
      </c>
      <c r="E56" s="38"/>
      <c r="F56" s="19">
        <f>G56+H56</f>
        <v>0</v>
      </c>
      <c r="G56" s="22"/>
      <c r="H56" s="5"/>
      <c r="I56" s="18">
        <v>0</v>
      </c>
      <c r="J56" s="5"/>
      <c r="K56" s="94" t="s">
        <v>6</v>
      </c>
      <c r="L56" s="145"/>
    </row>
    <row r="57" spans="1:12" ht="19.5" customHeight="1" thickBot="1">
      <c r="A57" s="214"/>
      <c r="B57" s="172"/>
      <c r="C57" s="22">
        <v>2021</v>
      </c>
      <c r="D57" s="19">
        <f>E57+F57+I57+J57</f>
        <v>0</v>
      </c>
      <c r="E57" s="74"/>
      <c r="F57" s="96">
        <f>G57+H57</f>
        <v>0</v>
      </c>
      <c r="G57" s="22"/>
      <c r="H57" s="5"/>
      <c r="I57" s="18">
        <v>0</v>
      </c>
      <c r="J57" s="5"/>
      <c r="K57" s="94" t="s">
        <v>6</v>
      </c>
      <c r="L57" s="145"/>
    </row>
    <row r="58" spans="1:12" ht="19.5" customHeight="1" thickBot="1">
      <c r="A58" s="215"/>
      <c r="B58" s="173"/>
      <c r="C58" s="22">
        <v>2022</v>
      </c>
      <c r="D58" s="6">
        <f t="shared" si="4"/>
        <v>0</v>
      </c>
      <c r="E58" s="7"/>
      <c r="F58" s="19">
        <f t="shared" si="1"/>
        <v>0</v>
      </c>
      <c r="G58" s="22"/>
      <c r="H58" s="5"/>
      <c r="I58" s="18">
        <v>0</v>
      </c>
      <c r="J58" s="5"/>
      <c r="K58" s="94" t="s">
        <v>6</v>
      </c>
      <c r="L58" s="145"/>
    </row>
    <row r="59" spans="1:12" ht="19.5" customHeight="1" thickBot="1">
      <c r="A59" s="213" t="s">
        <v>45</v>
      </c>
      <c r="B59" s="171" t="s">
        <v>48</v>
      </c>
      <c r="C59" s="22">
        <v>2017</v>
      </c>
      <c r="D59" s="6">
        <f t="shared" si="4"/>
        <v>416.493</v>
      </c>
      <c r="E59" s="6"/>
      <c r="F59" s="19">
        <f t="shared" si="1"/>
        <v>0</v>
      </c>
      <c r="G59" s="39"/>
      <c r="H59" s="5"/>
      <c r="I59" s="18">
        <v>416.493</v>
      </c>
      <c r="J59" s="5"/>
      <c r="K59" s="94" t="s">
        <v>6</v>
      </c>
      <c r="L59" s="179" t="s">
        <v>21</v>
      </c>
    </row>
    <row r="60" spans="1:12" ht="19.5" customHeight="1" thickBot="1">
      <c r="A60" s="214"/>
      <c r="B60" s="172"/>
      <c r="C60" s="134">
        <v>2018</v>
      </c>
      <c r="D60" s="177">
        <f>E60+E61+F60+F61+I60+I61+J60+J61</f>
        <v>101</v>
      </c>
      <c r="E60" s="6"/>
      <c r="F60" s="19">
        <f t="shared" si="1"/>
        <v>0</v>
      </c>
      <c r="G60" s="39"/>
      <c r="H60" s="5"/>
      <c r="I60" s="18">
        <v>51</v>
      </c>
      <c r="J60" s="5"/>
      <c r="K60" s="94" t="s">
        <v>28</v>
      </c>
      <c r="L60" s="180"/>
    </row>
    <row r="61" spans="1:12" ht="19.5" customHeight="1" thickBot="1">
      <c r="A61" s="214"/>
      <c r="B61" s="172"/>
      <c r="C61" s="136"/>
      <c r="D61" s="178"/>
      <c r="E61" s="6"/>
      <c r="F61" s="19">
        <f t="shared" si="1"/>
        <v>0</v>
      </c>
      <c r="G61" s="40"/>
      <c r="H61" s="5"/>
      <c r="I61" s="18">
        <v>50</v>
      </c>
      <c r="J61" s="5"/>
      <c r="K61" s="94" t="s">
        <v>27</v>
      </c>
      <c r="L61" s="180"/>
    </row>
    <row r="62" spans="1:12" ht="22.5" customHeight="1" thickBot="1">
      <c r="A62" s="214"/>
      <c r="B62" s="172"/>
      <c r="C62" s="22">
        <v>2019</v>
      </c>
      <c r="D62" s="6">
        <f aca="true" t="shared" si="5" ref="D62:D71">E62+F62+I62+J62</f>
        <v>200</v>
      </c>
      <c r="E62" s="4"/>
      <c r="F62" s="19">
        <f t="shared" si="1"/>
        <v>0</v>
      </c>
      <c r="G62" s="41"/>
      <c r="H62" s="4"/>
      <c r="I62" s="17">
        <v>200</v>
      </c>
      <c r="J62" s="4"/>
      <c r="K62" s="171" t="s">
        <v>57</v>
      </c>
      <c r="L62" s="180"/>
    </row>
    <row r="63" spans="1:12" ht="28.5" customHeight="1" thickBot="1">
      <c r="A63" s="214"/>
      <c r="B63" s="172"/>
      <c r="C63" s="22">
        <v>2020</v>
      </c>
      <c r="D63" s="42">
        <f>E63+F63+I63+J63</f>
        <v>200</v>
      </c>
      <c r="E63" s="43"/>
      <c r="F63" s="44">
        <f>G63+H63</f>
        <v>0</v>
      </c>
      <c r="G63" s="45"/>
      <c r="H63" s="12"/>
      <c r="I63" s="17">
        <v>200</v>
      </c>
      <c r="J63" s="46"/>
      <c r="K63" s="172"/>
      <c r="L63" s="181"/>
    </row>
    <row r="64" spans="1:12" ht="31.5" customHeight="1" thickBot="1">
      <c r="A64" s="214"/>
      <c r="B64" s="172"/>
      <c r="C64" s="22">
        <v>2021</v>
      </c>
      <c r="D64" s="42">
        <f>E64+F64+I64+J64</f>
        <v>200</v>
      </c>
      <c r="E64" s="43"/>
      <c r="F64" s="44">
        <f>G64+H64</f>
        <v>0</v>
      </c>
      <c r="G64" s="45"/>
      <c r="H64" s="12"/>
      <c r="I64" s="17">
        <v>200</v>
      </c>
      <c r="J64" s="46"/>
      <c r="K64" s="172"/>
      <c r="L64" s="181"/>
    </row>
    <row r="65" spans="1:12" ht="33" customHeight="1" thickBot="1">
      <c r="A65" s="215"/>
      <c r="B65" s="173"/>
      <c r="C65" s="22">
        <v>2022</v>
      </c>
      <c r="D65" s="42">
        <f t="shared" si="5"/>
        <v>200</v>
      </c>
      <c r="E65" s="43"/>
      <c r="F65" s="44">
        <f>G65+H65</f>
        <v>0</v>
      </c>
      <c r="G65" s="45"/>
      <c r="H65" s="12"/>
      <c r="I65" s="17">
        <v>200</v>
      </c>
      <c r="J65" s="46"/>
      <c r="K65" s="199"/>
      <c r="L65" s="182"/>
    </row>
    <row r="66" spans="1:12" ht="19.5" customHeight="1" thickBot="1">
      <c r="A66" s="213"/>
      <c r="B66" s="210" t="s">
        <v>24</v>
      </c>
      <c r="C66" s="47">
        <v>2017</v>
      </c>
      <c r="D66" s="48">
        <f t="shared" si="5"/>
        <v>4979.718</v>
      </c>
      <c r="E66" s="49"/>
      <c r="F66" s="50">
        <f t="shared" si="1"/>
        <v>2078</v>
      </c>
      <c r="G66" s="48">
        <f>G16+G53+G59</f>
        <v>0</v>
      </c>
      <c r="H66" s="48">
        <f>H16+H53+H59</f>
        <v>2078</v>
      </c>
      <c r="I66" s="48">
        <f>I16+I53+I59</f>
        <v>2901.718</v>
      </c>
      <c r="J66" s="49">
        <f>J16+J53+J59</f>
        <v>0</v>
      </c>
      <c r="K66" s="51"/>
      <c r="L66" s="52"/>
    </row>
    <row r="67" spans="1:12" ht="19.5" customHeight="1" thickBot="1">
      <c r="A67" s="214"/>
      <c r="B67" s="211"/>
      <c r="C67" s="47">
        <v>2018</v>
      </c>
      <c r="D67" s="48">
        <f t="shared" si="5"/>
        <v>4613.378500000001</v>
      </c>
      <c r="E67" s="49"/>
      <c r="F67" s="50">
        <f t="shared" si="1"/>
        <v>2215</v>
      </c>
      <c r="G67" s="48">
        <f>G17+G54+G60+G61</f>
        <v>0</v>
      </c>
      <c r="H67" s="48">
        <f>H17+H54+H60+H61</f>
        <v>2215</v>
      </c>
      <c r="I67" s="15">
        <f>I17+I54+I60+I61</f>
        <v>2398.3785000000003</v>
      </c>
      <c r="J67" s="91">
        <f>J17+J54+J60+J61</f>
        <v>0</v>
      </c>
      <c r="K67" s="51"/>
      <c r="L67" s="53"/>
    </row>
    <row r="68" spans="1:12" ht="19.5" customHeight="1" thickBot="1">
      <c r="A68" s="214"/>
      <c r="B68" s="211"/>
      <c r="C68" s="230">
        <v>2019</v>
      </c>
      <c r="D68" s="48">
        <f>D62+D55+D18</f>
        <v>8985.13311</v>
      </c>
      <c r="E68" s="91"/>
      <c r="F68" s="48">
        <f>F62+F55+F18</f>
        <v>2292</v>
      </c>
      <c r="G68" s="91">
        <f>G62+G55+G18</f>
        <v>0</v>
      </c>
      <c r="H68" s="231">
        <f>H62+H55+H18</f>
        <v>2292</v>
      </c>
      <c r="I68" s="232">
        <f>I62+I55+I18</f>
        <v>4085.83611</v>
      </c>
      <c r="J68" s="48">
        <f>J62+J55+J18</f>
        <v>2607.297</v>
      </c>
      <c r="K68" s="54"/>
      <c r="L68" s="55"/>
    </row>
    <row r="69" spans="1:12" ht="19.5" customHeight="1" thickBot="1">
      <c r="A69" s="214"/>
      <c r="B69" s="211"/>
      <c r="C69" s="56">
        <v>2020</v>
      </c>
      <c r="D69" s="48">
        <f>E69+F69+I69+J69</f>
        <v>6662.5</v>
      </c>
      <c r="E69" s="233"/>
      <c r="F69" s="48">
        <f>G69+H69</f>
        <v>2712.5</v>
      </c>
      <c r="G69" s="57">
        <f aca="true" t="shared" si="6" ref="G69:J71">G19+G56+G63</f>
        <v>0</v>
      </c>
      <c r="H69" s="49">
        <f t="shared" si="6"/>
        <v>2712.5</v>
      </c>
      <c r="I69" s="234">
        <f t="shared" si="6"/>
        <v>3950</v>
      </c>
      <c r="J69" s="90">
        <f t="shared" si="6"/>
        <v>0</v>
      </c>
      <c r="K69" s="58"/>
      <c r="L69" s="59"/>
    </row>
    <row r="70" spans="1:12" ht="19.5" customHeight="1" thickBot="1">
      <c r="A70" s="214"/>
      <c r="B70" s="211"/>
      <c r="C70" s="56">
        <v>2021</v>
      </c>
      <c r="D70" s="48">
        <f>E70+F70+I70+J70</f>
        <v>6672.183999999999</v>
      </c>
      <c r="E70" s="233"/>
      <c r="F70" s="48">
        <f>G70+H70</f>
        <v>2720.9</v>
      </c>
      <c r="G70" s="57">
        <f t="shared" si="6"/>
        <v>0</v>
      </c>
      <c r="H70" s="57">
        <f t="shared" si="6"/>
        <v>2720.9</v>
      </c>
      <c r="I70" s="57">
        <f t="shared" si="6"/>
        <v>3951.2839999999997</v>
      </c>
      <c r="J70" s="57">
        <f t="shared" si="6"/>
        <v>0</v>
      </c>
      <c r="K70" s="58"/>
      <c r="L70" s="59"/>
    </row>
    <row r="71" spans="1:12" ht="19.5" customHeight="1" thickBot="1">
      <c r="A71" s="215"/>
      <c r="B71" s="212"/>
      <c r="C71" s="56">
        <v>2022</v>
      </c>
      <c r="D71" s="48">
        <f t="shared" si="5"/>
        <v>6675.183999999999</v>
      </c>
      <c r="E71" s="233"/>
      <c r="F71" s="48">
        <f t="shared" si="1"/>
        <v>2723.5</v>
      </c>
      <c r="G71" s="57">
        <f t="shared" si="6"/>
        <v>0</v>
      </c>
      <c r="H71" s="57">
        <f t="shared" si="6"/>
        <v>2723.5</v>
      </c>
      <c r="I71" s="57">
        <f t="shared" si="6"/>
        <v>3951.6839999999993</v>
      </c>
      <c r="J71" s="57">
        <f t="shared" si="6"/>
        <v>0</v>
      </c>
      <c r="K71" s="58"/>
      <c r="L71" s="60"/>
    </row>
    <row r="72" spans="1:12" ht="23.25" customHeight="1" thickBot="1">
      <c r="A72" s="29"/>
      <c r="B72" s="168" t="s">
        <v>14</v>
      </c>
      <c r="C72" s="169"/>
      <c r="D72" s="169"/>
      <c r="E72" s="169"/>
      <c r="F72" s="169"/>
      <c r="G72" s="169"/>
      <c r="H72" s="169"/>
      <c r="I72" s="169"/>
      <c r="J72" s="169"/>
      <c r="K72" s="169"/>
      <c r="L72" s="170"/>
    </row>
    <row r="73" spans="1:12" ht="18.75" customHeight="1" thickBot="1">
      <c r="A73" s="29"/>
      <c r="B73" s="220" t="s">
        <v>32</v>
      </c>
      <c r="C73" s="221"/>
      <c r="D73" s="221"/>
      <c r="E73" s="221"/>
      <c r="F73" s="221"/>
      <c r="G73" s="221"/>
      <c r="H73" s="221"/>
      <c r="I73" s="221"/>
      <c r="J73" s="221"/>
      <c r="K73" s="221"/>
      <c r="L73" s="222"/>
    </row>
    <row r="74" spans="1:12" ht="18.75" customHeight="1" thickBot="1">
      <c r="A74" s="27"/>
      <c r="B74" s="61" t="s">
        <v>19</v>
      </c>
      <c r="C74" s="62"/>
      <c r="D74" s="62"/>
      <c r="E74" s="62"/>
      <c r="F74" s="62"/>
      <c r="G74" s="62"/>
      <c r="H74" s="62"/>
      <c r="I74" s="62"/>
      <c r="J74" s="62"/>
      <c r="K74" s="62"/>
      <c r="L74" s="63"/>
    </row>
    <row r="75" spans="1:12" ht="21.75" customHeight="1" thickBot="1">
      <c r="A75" s="213" t="s">
        <v>51</v>
      </c>
      <c r="B75" s="134" t="s">
        <v>52</v>
      </c>
      <c r="C75" s="191">
        <v>2017</v>
      </c>
      <c r="D75" s="188">
        <f>E75+E76+E77+F75+F76+F77+I75+I76+I77+J75+J76+J77</f>
        <v>20778.991</v>
      </c>
      <c r="E75" s="64"/>
      <c r="F75" s="4">
        <f>G75+H75</f>
        <v>0</v>
      </c>
      <c r="G75" s="65"/>
      <c r="H75" s="7"/>
      <c r="I75" s="13">
        <v>662.636</v>
      </c>
      <c r="J75" s="4">
        <v>4584.05</v>
      </c>
      <c r="K75" s="66" t="s">
        <v>15</v>
      </c>
      <c r="L75" s="144" t="s">
        <v>23</v>
      </c>
    </row>
    <row r="76" spans="1:12" ht="19.5" customHeight="1" thickBot="1">
      <c r="A76" s="214"/>
      <c r="B76" s="135"/>
      <c r="C76" s="191"/>
      <c r="D76" s="188"/>
      <c r="E76" s="11"/>
      <c r="F76" s="4">
        <f aca="true" t="shared" si="7" ref="F76:F116">G76+H76</f>
        <v>0</v>
      </c>
      <c r="G76" s="67"/>
      <c r="H76" s="6"/>
      <c r="I76" s="14">
        <v>1051.935</v>
      </c>
      <c r="J76" s="19">
        <v>9066.95</v>
      </c>
      <c r="K76" s="68" t="s">
        <v>16</v>
      </c>
      <c r="L76" s="145"/>
    </row>
    <row r="77" spans="1:12" ht="19.5" customHeight="1" thickBot="1">
      <c r="A77" s="214"/>
      <c r="B77" s="135"/>
      <c r="C77" s="192"/>
      <c r="D77" s="189"/>
      <c r="E77" s="11"/>
      <c r="F77" s="4">
        <f t="shared" si="7"/>
        <v>0</v>
      </c>
      <c r="G77" s="67"/>
      <c r="H77" s="4"/>
      <c r="I77" s="3">
        <v>623.5</v>
      </c>
      <c r="J77" s="11">
        <v>4789.92</v>
      </c>
      <c r="K77" s="69" t="s">
        <v>17</v>
      </c>
      <c r="L77" s="145"/>
    </row>
    <row r="78" spans="1:12" ht="19.5" customHeight="1" thickBot="1">
      <c r="A78" s="214"/>
      <c r="B78" s="135"/>
      <c r="C78" s="190">
        <v>2018</v>
      </c>
      <c r="D78" s="205">
        <f>E78+E79+E80+F78+F79+F80+I78+I79+I80+J78+J79+J80</f>
        <v>22710.704</v>
      </c>
      <c r="E78" s="64"/>
      <c r="F78" s="4">
        <f t="shared" si="7"/>
        <v>0</v>
      </c>
      <c r="G78" s="67"/>
      <c r="H78" s="70"/>
      <c r="I78" s="71">
        <v>673</v>
      </c>
      <c r="J78" s="64">
        <v>5063.113</v>
      </c>
      <c r="K78" s="66" t="s">
        <v>15</v>
      </c>
      <c r="L78" s="145"/>
    </row>
    <row r="79" spans="1:12" ht="19.5" customHeight="1" thickBot="1">
      <c r="A79" s="214"/>
      <c r="B79" s="135"/>
      <c r="C79" s="191"/>
      <c r="D79" s="188"/>
      <c r="E79" s="11"/>
      <c r="F79" s="4">
        <f t="shared" si="7"/>
        <v>0</v>
      </c>
      <c r="G79" s="25"/>
      <c r="H79" s="9"/>
      <c r="I79" s="72">
        <v>1043</v>
      </c>
      <c r="J79" s="19">
        <v>9931.528</v>
      </c>
      <c r="K79" s="68" t="s">
        <v>16</v>
      </c>
      <c r="L79" s="145"/>
    </row>
    <row r="80" spans="1:12" ht="19.5" customHeight="1" thickBot="1">
      <c r="A80" s="214"/>
      <c r="B80" s="135"/>
      <c r="C80" s="192"/>
      <c r="D80" s="189"/>
      <c r="E80" s="64"/>
      <c r="F80" s="4">
        <f t="shared" si="7"/>
        <v>0</v>
      </c>
      <c r="G80" s="67"/>
      <c r="H80" s="70"/>
      <c r="I80" s="71">
        <f>587-16.475</f>
        <v>570.525</v>
      </c>
      <c r="J80" s="11">
        <v>5429.538</v>
      </c>
      <c r="K80" s="69" t="s">
        <v>17</v>
      </c>
      <c r="L80" s="145"/>
    </row>
    <row r="81" spans="1:12" ht="19.5" customHeight="1" thickBot="1">
      <c r="A81" s="214"/>
      <c r="B81" s="135"/>
      <c r="C81" s="190">
        <v>2019</v>
      </c>
      <c r="D81" s="205">
        <f>E81+E82+E83+F81+F82+F83+I81+I82+I83+J81+J82+J83</f>
        <v>23935.088</v>
      </c>
      <c r="E81" s="11"/>
      <c r="F81" s="4">
        <f t="shared" si="7"/>
        <v>0</v>
      </c>
      <c r="G81" s="67"/>
      <c r="H81" s="70"/>
      <c r="I81" s="71">
        <v>804.96</v>
      </c>
      <c r="J81" s="64">
        <v>4896.64</v>
      </c>
      <c r="K81" s="66" t="s">
        <v>15</v>
      </c>
      <c r="L81" s="145"/>
    </row>
    <row r="82" spans="1:12" ht="19.5" customHeight="1" thickBot="1">
      <c r="A82" s="214"/>
      <c r="B82" s="135"/>
      <c r="C82" s="191"/>
      <c r="D82" s="188"/>
      <c r="E82" s="64"/>
      <c r="F82" s="4">
        <f t="shared" si="7"/>
        <v>0</v>
      </c>
      <c r="G82" s="25"/>
      <c r="H82" s="9"/>
      <c r="I82" s="72">
        <f>1542.84+6.49-40</f>
        <v>1509.33</v>
      </c>
      <c r="J82" s="19">
        <v>9726.675</v>
      </c>
      <c r="K82" s="68" t="s">
        <v>16</v>
      </c>
      <c r="L82" s="145"/>
    </row>
    <row r="83" spans="1:12" ht="19.5" customHeight="1" thickBot="1">
      <c r="A83" s="214"/>
      <c r="B83" s="135"/>
      <c r="C83" s="192"/>
      <c r="D83" s="189"/>
      <c r="E83" s="11"/>
      <c r="F83" s="4">
        <f t="shared" si="7"/>
        <v>0</v>
      </c>
      <c r="G83" s="67"/>
      <c r="H83" s="70"/>
      <c r="I83" s="71">
        <v>995.02</v>
      </c>
      <c r="J83" s="73">
        <v>6002.463</v>
      </c>
      <c r="K83" s="69" t="s">
        <v>17</v>
      </c>
      <c r="L83" s="145"/>
    </row>
    <row r="84" spans="1:12" ht="19.5" customHeight="1" thickBot="1">
      <c r="A84" s="214"/>
      <c r="B84" s="135"/>
      <c r="C84" s="190">
        <v>2020</v>
      </c>
      <c r="D84" s="205">
        <f>E84+E85+E86+F84+F85+F86+I84+I85+I86+J84+J85+J86</f>
        <v>23975.088</v>
      </c>
      <c r="E84" s="19"/>
      <c r="F84" s="4">
        <f aca="true" t="shared" si="8" ref="F84:F89">G84+H84</f>
        <v>0</v>
      </c>
      <c r="G84" s="67"/>
      <c r="H84" s="70"/>
      <c r="I84" s="71">
        <v>804.96</v>
      </c>
      <c r="J84" s="64">
        <v>4896.64</v>
      </c>
      <c r="K84" s="66" t="s">
        <v>15</v>
      </c>
      <c r="L84" s="145"/>
    </row>
    <row r="85" spans="1:12" ht="19.5" customHeight="1" thickBot="1">
      <c r="A85" s="214"/>
      <c r="B85" s="135"/>
      <c r="C85" s="191"/>
      <c r="D85" s="188"/>
      <c r="E85" s="19"/>
      <c r="F85" s="4">
        <f t="shared" si="8"/>
        <v>0</v>
      </c>
      <c r="G85" s="25"/>
      <c r="H85" s="9"/>
      <c r="I85" s="72">
        <f>1542.84+6.49</f>
        <v>1549.33</v>
      </c>
      <c r="J85" s="19">
        <v>9726.675</v>
      </c>
      <c r="K85" s="68" t="s">
        <v>16</v>
      </c>
      <c r="L85" s="145"/>
    </row>
    <row r="86" spans="1:12" ht="19.5" customHeight="1" thickBot="1">
      <c r="A86" s="214"/>
      <c r="B86" s="135"/>
      <c r="C86" s="192"/>
      <c r="D86" s="189"/>
      <c r="E86" s="19"/>
      <c r="F86" s="4">
        <f t="shared" si="8"/>
        <v>0</v>
      </c>
      <c r="G86" s="67"/>
      <c r="H86" s="70"/>
      <c r="I86" s="71">
        <v>995.02</v>
      </c>
      <c r="J86" s="73">
        <v>6002.463</v>
      </c>
      <c r="K86" s="75" t="s">
        <v>17</v>
      </c>
      <c r="L86" s="145"/>
    </row>
    <row r="87" spans="1:12" ht="19.5" customHeight="1" thickBot="1">
      <c r="A87" s="214"/>
      <c r="B87" s="135"/>
      <c r="C87" s="190">
        <v>2021</v>
      </c>
      <c r="D87" s="205">
        <f>E87+E88+E89+F87+F88+F89+I87+I88+I89+J87+J88+J89</f>
        <v>23975.088</v>
      </c>
      <c r="E87" s="19"/>
      <c r="F87" s="4">
        <f t="shared" si="8"/>
        <v>0</v>
      </c>
      <c r="G87" s="67"/>
      <c r="H87" s="70"/>
      <c r="I87" s="71">
        <v>804.96</v>
      </c>
      <c r="J87" s="64">
        <v>4896.64</v>
      </c>
      <c r="K87" s="76" t="s">
        <v>15</v>
      </c>
      <c r="L87" s="145"/>
    </row>
    <row r="88" spans="1:12" ht="19.5" customHeight="1" thickBot="1">
      <c r="A88" s="214"/>
      <c r="B88" s="135"/>
      <c r="C88" s="191"/>
      <c r="D88" s="188"/>
      <c r="E88" s="19"/>
      <c r="F88" s="4">
        <f t="shared" si="8"/>
        <v>0</v>
      </c>
      <c r="G88" s="25"/>
      <c r="H88" s="9"/>
      <c r="I88" s="72">
        <f>1542.84+6.49</f>
        <v>1549.33</v>
      </c>
      <c r="J88" s="19">
        <v>9726.675</v>
      </c>
      <c r="K88" s="68" t="s">
        <v>16</v>
      </c>
      <c r="L88" s="145"/>
    </row>
    <row r="89" spans="1:12" ht="19.5" customHeight="1" thickBot="1">
      <c r="A89" s="214"/>
      <c r="B89" s="135"/>
      <c r="C89" s="192"/>
      <c r="D89" s="189"/>
      <c r="E89" s="19"/>
      <c r="F89" s="4">
        <f t="shared" si="8"/>
        <v>0</v>
      </c>
      <c r="G89" s="67"/>
      <c r="H89" s="70"/>
      <c r="I89" s="71">
        <v>995.02</v>
      </c>
      <c r="J89" s="73">
        <v>6002.463</v>
      </c>
      <c r="K89" s="69" t="s">
        <v>17</v>
      </c>
      <c r="L89" s="145"/>
    </row>
    <row r="90" spans="1:12" ht="19.5" customHeight="1" thickBot="1">
      <c r="A90" s="214"/>
      <c r="B90" s="135"/>
      <c r="C90" s="190">
        <v>2022</v>
      </c>
      <c r="D90" s="205">
        <f>E90+E91+E92+F90+F91+F92+I90+I91+I92+J90+J91+J92</f>
        <v>23975.088</v>
      </c>
      <c r="E90" s="19"/>
      <c r="F90" s="4">
        <f t="shared" si="7"/>
        <v>0</v>
      </c>
      <c r="G90" s="67"/>
      <c r="H90" s="70"/>
      <c r="I90" s="71">
        <v>804.96</v>
      </c>
      <c r="J90" s="64">
        <v>4896.64</v>
      </c>
      <c r="K90" s="76" t="s">
        <v>15</v>
      </c>
      <c r="L90" s="145"/>
    </row>
    <row r="91" spans="1:12" ht="19.5" customHeight="1" thickBot="1">
      <c r="A91" s="214"/>
      <c r="B91" s="135"/>
      <c r="C91" s="191"/>
      <c r="D91" s="188"/>
      <c r="E91" s="19"/>
      <c r="F91" s="4">
        <f t="shared" si="7"/>
        <v>0</v>
      </c>
      <c r="G91" s="25"/>
      <c r="H91" s="9"/>
      <c r="I91" s="72">
        <f>1542.84+6.49</f>
        <v>1549.33</v>
      </c>
      <c r="J91" s="19">
        <v>9726.675</v>
      </c>
      <c r="K91" s="68" t="s">
        <v>16</v>
      </c>
      <c r="L91" s="145"/>
    </row>
    <row r="92" spans="1:12" ht="19.5" customHeight="1" thickBot="1">
      <c r="A92" s="215"/>
      <c r="B92" s="136"/>
      <c r="C92" s="192"/>
      <c r="D92" s="189"/>
      <c r="E92" s="19"/>
      <c r="F92" s="4">
        <f t="shared" si="7"/>
        <v>0</v>
      </c>
      <c r="G92" s="67"/>
      <c r="H92" s="70"/>
      <c r="I92" s="71">
        <v>995.02</v>
      </c>
      <c r="J92" s="73">
        <v>6002.463</v>
      </c>
      <c r="K92" s="69" t="s">
        <v>17</v>
      </c>
      <c r="L92" s="145"/>
    </row>
    <row r="93" spans="1:12" ht="19.5" customHeight="1" thickBot="1">
      <c r="A93" s="213" t="s">
        <v>53</v>
      </c>
      <c r="B93" s="134" t="s">
        <v>48</v>
      </c>
      <c r="C93" s="191">
        <v>2017</v>
      </c>
      <c r="D93" s="203">
        <f>E93+E94+E95+F93+F94+F95+I93+I94+I95+J93+J94+J95</f>
        <v>157.393</v>
      </c>
      <c r="E93" s="19"/>
      <c r="F93" s="4">
        <f t="shared" si="7"/>
        <v>0</v>
      </c>
      <c r="G93" s="67"/>
      <c r="H93" s="2"/>
      <c r="I93" s="2">
        <v>57.782</v>
      </c>
      <c r="J93" s="19">
        <v>0</v>
      </c>
      <c r="K93" s="77" t="s">
        <v>15</v>
      </c>
      <c r="L93" s="206" t="s">
        <v>31</v>
      </c>
    </row>
    <row r="94" spans="1:12" ht="19.5" customHeight="1" thickBot="1">
      <c r="A94" s="214"/>
      <c r="B94" s="135"/>
      <c r="C94" s="191"/>
      <c r="D94" s="203"/>
      <c r="E94" s="11"/>
      <c r="F94" s="4">
        <f t="shared" si="7"/>
        <v>0</v>
      </c>
      <c r="G94" s="67"/>
      <c r="H94" s="2"/>
      <c r="I94" s="2">
        <v>45.641</v>
      </c>
      <c r="J94" s="19">
        <v>0</v>
      </c>
      <c r="K94" s="78" t="s">
        <v>16</v>
      </c>
      <c r="L94" s="207"/>
    </row>
    <row r="95" spans="1:12" ht="19.5" customHeight="1" thickBot="1">
      <c r="A95" s="214"/>
      <c r="B95" s="135"/>
      <c r="C95" s="192"/>
      <c r="D95" s="219"/>
      <c r="E95" s="64"/>
      <c r="F95" s="4">
        <f t="shared" si="7"/>
        <v>0</v>
      </c>
      <c r="G95" s="67"/>
      <c r="H95" s="2"/>
      <c r="I95" s="2">
        <v>53.97</v>
      </c>
      <c r="J95" s="19">
        <v>0</v>
      </c>
      <c r="K95" s="79" t="s">
        <v>17</v>
      </c>
      <c r="L95" s="207"/>
    </row>
    <row r="96" spans="1:12" ht="19.5" customHeight="1" thickBot="1">
      <c r="A96" s="214"/>
      <c r="B96" s="135"/>
      <c r="C96" s="190">
        <v>2018</v>
      </c>
      <c r="D96" s="202">
        <f>E96+E97+E98+F96+F97+F98+I96+I97+I98+J96+J97+J98</f>
        <v>162</v>
      </c>
      <c r="E96" s="11"/>
      <c r="F96" s="4">
        <f t="shared" si="7"/>
        <v>0</v>
      </c>
      <c r="G96" s="67"/>
      <c r="H96" s="2"/>
      <c r="I96" s="2">
        <v>54</v>
      </c>
      <c r="J96" s="19">
        <v>0</v>
      </c>
      <c r="K96" s="77" t="s">
        <v>15</v>
      </c>
      <c r="L96" s="207"/>
    </row>
    <row r="97" spans="1:12" ht="19.5" customHeight="1" thickBot="1">
      <c r="A97" s="214"/>
      <c r="B97" s="135"/>
      <c r="C97" s="191"/>
      <c r="D97" s="203"/>
      <c r="E97" s="11"/>
      <c r="F97" s="4">
        <f t="shared" si="7"/>
        <v>0</v>
      </c>
      <c r="G97" s="67"/>
      <c r="H97" s="2"/>
      <c r="I97" s="2">
        <v>54</v>
      </c>
      <c r="J97" s="19">
        <v>0</v>
      </c>
      <c r="K97" s="78" t="s">
        <v>16</v>
      </c>
      <c r="L97" s="207"/>
    </row>
    <row r="98" spans="1:12" ht="19.5" customHeight="1" thickBot="1">
      <c r="A98" s="214"/>
      <c r="B98" s="135"/>
      <c r="C98" s="192"/>
      <c r="D98" s="219"/>
      <c r="E98" s="64"/>
      <c r="F98" s="4">
        <f t="shared" si="7"/>
        <v>0</v>
      </c>
      <c r="G98" s="67"/>
      <c r="H98" s="2"/>
      <c r="I98" s="2">
        <v>54</v>
      </c>
      <c r="J98" s="19">
        <v>0</v>
      </c>
      <c r="K98" s="79" t="s">
        <v>17</v>
      </c>
      <c r="L98" s="207"/>
    </row>
    <row r="99" spans="1:12" ht="19.5" customHeight="1" thickBot="1">
      <c r="A99" s="214"/>
      <c r="B99" s="135"/>
      <c r="C99" s="190">
        <v>2019</v>
      </c>
      <c r="D99" s="202">
        <f>E99+E100+E101+F99+F100+F101+I99+I100+I101+J99+J100+J101</f>
        <v>162</v>
      </c>
      <c r="E99" s="11"/>
      <c r="F99" s="4">
        <f t="shared" si="7"/>
        <v>0</v>
      </c>
      <c r="G99" s="67"/>
      <c r="H99" s="2"/>
      <c r="I99" s="2">
        <v>54</v>
      </c>
      <c r="J99" s="19">
        <v>0</v>
      </c>
      <c r="K99" s="77" t="s">
        <v>15</v>
      </c>
      <c r="L99" s="207"/>
    </row>
    <row r="100" spans="1:12" ht="19.5" customHeight="1" thickBot="1">
      <c r="A100" s="214"/>
      <c r="B100" s="135"/>
      <c r="C100" s="191"/>
      <c r="D100" s="203"/>
      <c r="E100" s="64"/>
      <c r="F100" s="4">
        <f t="shared" si="7"/>
        <v>0</v>
      </c>
      <c r="G100" s="9"/>
      <c r="H100" s="18"/>
      <c r="I100" s="2">
        <v>54</v>
      </c>
      <c r="J100" s="19">
        <v>0</v>
      </c>
      <c r="K100" s="78" t="s">
        <v>16</v>
      </c>
      <c r="L100" s="207"/>
    </row>
    <row r="101" spans="1:12" ht="19.5" customHeight="1" thickBot="1">
      <c r="A101" s="214"/>
      <c r="B101" s="135"/>
      <c r="C101" s="192"/>
      <c r="D101" s="203"/>
      <c r="E101" s="11"/>
      <c r="F101" s="4">
        <f t="shared" si="7"/>
        <v>0</v>
      </c>
      <c r="G101" s="65"/>
      <c r="H101" s="2"/>
      <c r="I101" s="2">
        <v>54</v>
      </c>
      <c r="J101" s="19">
        <v>0</v>
      </c>
      <c r="K101" s="79" t="s">
        <v>17</v>
      </c>
      <c r="L101" s="207"/>
    </row>
    <row r="102" spans="1:12" ht="19.5" customHeight="1" thickBot="1">
      <c r="A102" s="214"/>
      <c r="B102" s="135"/>
      <c r="C102" s="200">
        <v>2020</v>
      </c>
      <c r="D102" s="202">
        <f>E102+E103+E104+F102+F103+F104+I102+I103+I104+J102+J103+J104</f>
        <v>162</v>
      </c>
      <c r="E102" s="80"/>
      <c r="F102" s="4">
        <f aca="true" t="shared" si="9" ref="F102:F107">G102+H102</f>
        <v>0</v>
      </c>
      <c r="G102" s="67"/>
      <c r="H102" s="2"/>
      <c r="I102" s="2">
        <v>54</v>
      </c>
      <c r="J102" s="19">
        <v>0</v>
      </c>
      <c r="K102" s="77" t="s">
        <v>15</v>
      </c>
      <c r="L102" s="207"/>
    </row>
    <row r="103" spans="1:12" ht="19.5" customHeight="1" thickBot="1">
      <c r="A103" s="214"/>
      <c r="B103" s="135"/>
      <c r="C103" s="201"/>
      <c r="D103" s="203"/>
      <c r="E103" s="81"/>
      <c r="F103" s="4">
        <f t="shared" si="9"/>
        <v>0</v>
      </c>
      <c r="G103" s="67"/>
      <c r="H103" s="2"/>
      <c r="I103" s="2">
        <v>54</v>
      </c>
      <c r="J103" s="19">
        <v>0</v>
      </c>
      <c r="K103" s="78" t="s">
        <v>16</v>
      </c>
      <c r="L103" s="207"/>
    </row>
    <row r="104" spans="1:12" ht="19.5" customHeight="1" thickBot="1">
      <c r="A104" s="214"/>
      <c r="B104" s="135"/>
      <c r="C104" s="201"/>
      <c r="D104" s="204"/>
      <c r="E104" s="107"/>
      <c r="F104" s="106">
        <f t="shared" si="9"/>
        <v>0</v>
      </c>
      <c r="G104" s="67"/>
      <c r="H104" s="2"/>
      <c r="I104" s="2">
        <v>54</v>
      </c>
      <c r="J104" s="19">
        <v>0</v>
      </c>
      <c r="K104" s="82" t="s">
        <v>17</v>
      </c>
      <c r="L104" s="207"/>
    </row>
    <row r="105" spans="1:12" ht="19.5" customHeight="1" thickBot="1">
      <c r="A105" s="214"/>
      <c r="B105" s="135"/>
      <c r="C105" s="200">
        <v>2021</v>
      </c>
      <c r="D105" s="202">
        <f>E105+E106+E107+F105+F106+F107+I105+I106+I107+J105+J106+J107</f>
        <v>162</v>
      </c>
      <c r="E105" s="80"/>
      <c r="F105" s="4">
        <f t="shared" si="9"/>
        <v>0</v>
      </c>
      <c r="G105" s="67"/>
      <c r="H105" s="2"/>
      <c r="I105" s="2">
        <v>54</v>
      </c>
      <c r="J105" s="19">
        <v>0</v>
      </c>
      <c r="K105" s="77" t="s">
        <v>15</v>
      </c>
      <c r="L105" s="207"/>
    </row>
    <row r="106" spans="1:12" ht="19.5" customHeight="1" thickBot="1">
      <c r="A106" s="214"/>
      <c r="B106" s="135"/>
      <c r="C106" s="201"/>
      <c r="D106" s="203"/>
      <c r="E106" s="81"/>
      <c r="F106" s="4">
        <f t="shared" si="9"/>
        <v>0</v>
      </c>
      <c r="G106" s="67"/>
      <c r="H106" s="2"/>
      <c r="I106" s="2">
        <v>54</v>
      </c>
      <c r="J106" s="19">
        <v>0</v>
      </c>
      <c r="K106" s="78" t="s">
        <v>16</v>
      </c>
      <c r="L106" s="207"/>
    </row>
    <row r="107" spans="1:12" ht="19.5" customHeight="1" thickBot="1">
      <c r="A107" s="214"/>
      <c r="B107" s="135"/>
      <c r="C107" s="201"/>
      <c r="D107" s="204"/>
      <c r="E107" s="107"/>
      <c r="F107" s="106">
        <f t="shared" si="9"/>
        <v>0</v>
      </c>
      <c r="G107" s="67"/>
      <c r="H107" s="2"/>
      <c r="I107" s="2">
        <v>54</v>
      </c>
      <c r="J107" s="19">
        <v>0</v>
      </c>
      <c r="K107" s="82" t="s">
        <v>17</v>
      </c>
      <c r="L107" s="207"/>
    </row>
    <row r="108" spans="1:12" ht="19.5" customHeight="1" thickBot="1">
      <c r="A108" s="214"/>
      <c r="B108" s="135"/>
      <c r="C108" s="200">
        <v>2022</v>
      </c>
      <c r="D108" s="202">
        <f>E108+E109+E110+F108+F109+F110+I108+I109+I110+J108+J109+J110</f>
        <v>162</v>
      </c>
      <c r="E108" s="80"/>
      <c r="F108" s="4">
        <f t="shared" si="7"/>
        <v>0</v>
      </c>
      <c r="G108" s="67"/>
      <c r="H108" s="2"/>
      <c r="I108" s="2">
        <v>54</v>
      </c>
      <c r="J108" s="19">
        <v>0</v>
      </c>
      <c r="K108" s="77" t="s">
        <v>15</v>
      </c>
      <c r="L108" s="207"/>
    </row>
    <row r="109" spans="1:12" ht="19.5" customHeight="1" thickBot="1">
      <c r="A109" s="214"/>
      <c r="B109" s="135"/>
      <c r="C109" s="201"/>
      <c r="D109" s="203"/>
      <c r="E109" s="80"/>
      <c r="F109" s="4">
        <f t="shared" si="7"/>
        <v>0</v>
      </c>
      <c r="G109" s="67"/>
      <c r="H109" s="2"/>
      <c r="I109" s="2">
        <v>54</v>
      </c>
      <c r="J109" s="19">
        <v>0</v>
      </c>
      <c r="K109" s="78" t="s">
        <v>16</v>
      </c>
      <c r="L109" s="207"/>
    </row>
    <row r="110" spans="1:12" ht="19.5" customHeight="1" thickBot="1">
      <c r="A110" s="215"/>
      <c r="B110" s="135"/>
      <c r="C110" s="201"/>
      <c r="D110" s="203"/>
      <c r="E110" s="81"/>
      <c r="F110" s="4">
        <f t="shared" si="7"/>
        <v>0</v>
      </c>
      <c r="G110" s="67"/>
      <c r="H110" s="2"/>
      <c r="I110" s="2">
        <v>54</v>
      </c>
      <c r="J110" s="19">
        <v>0</v>
      </c>
      <c r="K110" s="82" t="s">
        <v>17</v>
      </c>
      <c r="L110" s="208"/>
    </row>
    <row r="111" spans="1:12" ht="19.5" customHeight="1" thickBot="1">
      <c r="A111" s="213" t="s">
        <v>54</v>
      </c>
      <c r="B111" s="134" t="s">
        <v>55</v>
      </c>
      <c r="C111" s="87">
        <v>2017</v>
      </c>
      <c r="D111" s="5">
        <f aca="true" t="shared" si="10" ref="D111:D116">E111+F111+I111+J111</f>
        <v>180.31</v>
      </c>
      <c r="E111" s="83"/>
      <c r="F111" s="4">
        <f t="shared" si="7"/>
        <v>0</v>
      </c>
      <c r="G111" s="84"/>
      <c r="H111" s="11"/>
      <c r="I111" s="11">
        <v>180.31</v>
      </c>
      <c r="J111" s="4">
        <v>0</v>
      </c>
      <c r="K111" s="209" t="s">
        <v>56</v>
      </c>
      <c r="L111" s="145" t="s">
        <v>22</v>
      </c>
    </row>
    <row r="112" spans="1:12" ht="19.5" customHeight="1" thickBot="1">
      <c r="A112" s="214"/>
      <c r="B112" s="135"/>
      <c r="C112" s="88">
        <v>2018</v>
      </c>
      <c r="D112" s="5">
        <f t="shared" si="10"/>
        <v>220</v>
      </c>
      <c r="E112" s="85"/>
      <c r="F112" s="4">
        <f t="shared" si="7"/>
        <v>0</v>
      </c>
      <c r="G112" s="32"/>
      <c r="H112" s="11"/>
      <c r="I112" s="11">
        <v>220</v>
      </c>
      <c r="J112" s="4">
        <v>0</v>
      </c>
      <c r="K112" s="163"/>
      <c r="L112" s="145"/>
    </row>
    <row r="113" spans="1:12" ht="19.5" customHeight="1" thickBot="1">
      <c r="A113" s="214"/>
      <c r="B113" s="135"/>
      <c r="C113" s="88">
        <v>2019</v>
      </c>
      <c r="D113" s="5">
        <f t="shared" si="10"/>
        <v>220</v>
      </c>
      <c r="E113" s="85"/>
      <c r="F113" s="6">
        <f t="shared" si="7"/>
        <v>0</v>
      </c>
      <c r="G113" s="32"/>
      <c r="H113" s="11"/>
      <c r="I113" s="11">
        <v>220</v>
      </c>
      <c r="J113" s="4">
        <v>0</v>
      </c>
      <c r="K113" s="163"/>
      <c r="L113" s="145"/>
    </row>
    <row r="114" spans="1:12" ht="19.5" customHeight="1" thickBot="1">
      <c r="A114" s="214"/>
      <c r="B114" s="135"/>
      <c r="C114" s="89">
        <v>2020</v>
      </c>
      <c r="D114" s="4">
        <f t="shared" si="10"/>
        <v>220</v>
      </c>
      <c r="E114" s="85"/>
      <c r="F114" s="4">
        <f>G114+H114</f>
        <v>0</v>
      </c>
      <c r="G114" s="35"/>
      <c r="H114" s="4"/>
      <c r="I114" s="4">
        <v>220</v>
      </c>
      <c r="J114" s="20">
        <v>0</v>
      </c>
      <c r="K114" s="163"/>
      <c r="L114" s="145"/>
    </row>
    <row r="115" spans="1:12" ht="19.5" customHeight="1" thickBot="1">
      <c r="A115" s="214"/>
      <c r="B115" s="135"/>
      <c r="C115" s="89">
        <v>2021</v>
      </c>
      <c r="D115" s="5">
        <f t="shared" si="10"/>
        <v>220</v>
      </c>
      <c r="E115" s="85"/>
      <c r="F115" s="38">
        <f>G115+H115</f>
        <v>0</v>
      </c>
      <c r="G115" s="86"/>
      <c r="H115" s="4"/>
      <c r="I115" s="4">
        <v>220</v>
      </c>
      <c r="J115" s="20">
        <v>0</v>
      </c>
      <c r="K115" s="163"/>
      <c r="L115" s="145"/>
    </row>
    <row r="116" spans="1:12" ht="19.5" customHeight="1" thickBot="1">
      <c r="A116" s="215"/>
      <c r="B116" s="136"/>
      <c r="C116" s="89">
        <v>2022</v>
      </c>
      <c r="D116" s="5">
        <f t="shared" si="10"/>
        <v>220</v>
      </c>
      <c r="E116" s="85"/>
      <c r="F116" s="64">
        <f t="shared" si="7"/>
        <v>0</v>
      </c>
      <c r="G116" s="86"/>
      <c r="H116" s="4"/>
      <c r="I116" s="4">
        <v>220</v>
      </c>
      <c r="J116" s="20">
        <v>0</v>
      </c>
      <c r="K116" s="136"/>
      <c r="L116" s="183"/>
    </row>
    <row r="117" spans="1:13" s="114" customFormat="1" ht="19.5" customHeight="1" thickBot="1">
      <c r="A117" s="216"/>
      <c r="B117" s="165" t="s">
        <v>26</v>
      </c>
      <c r="C117" s="108">
        <v>2017</v>
      </c>
      <c r="D117" s="109">
        <f>D75+D76+D77+D93+D94+D95+D111</f>
        <v>21116.694000000003</v>
      </c>
      <c r="E117" s="110">
        <f>E75+E76+E77+E93+E94+E95+E111</f>
        <v>0</v>
      </c>
      <c r="F117" s="111">
        <f>G117+H117</f>
        <v>0</v>
      </c>
      <c r="G117" s="112">
        <f>G75+G76+G77+G93+G94+G95+G111</f>
        <v>0</v>
      </c>
      <c r="H117" s="113">
        <f>H75+H76+H77+H93+H94+H95+H111</f>
        <v>0</v>
      </c>
      <c r="I117" s="109">
        <f>I75+I76+I77+I93+I94+I95+I111</f>
        <v>2675.774</v>
      </c>
      <c r="J117" s="109">
        <f>J75+J76+J77+J93+J94+J95+J111</f>
        <v>18440.92</v>
      </c>
      <c r="K117" s="193"/>
      <c r="L117" s="193"/>
      <c r="M117" s="235"/>
    </row>
    <row r="118" spans="1:13" s="114" customFormat="1" ht="19.5" customHeight="1" thickBot="1">
      <c r="A118" s="217"/>
      <c r="B118" s="166"/>
      <c r="C118" s="115">
        <v>2018</v>
      </c>
      <c r="D118" s="116">
        <f>D78+D79+D80+D96+D97+D98+D112</f>
        <v>23092.704</v>
      </c>
      <c r="E118" s="117">
        <f>E78+E79+E80+E96+E97+E98+E112</f>
        <v>0</v>
      </c>
      <c r="F118" s="111">
        <f aca="true" t="shared" si="11" ref="F118:F129">G118+H118</f>
        <v>0</v>
      </c>
      <c r="G118" s="118">
        <f>G78+G79+G80+G96+G97+G98+G112</f>
        <v>0</v>
      </c>
      <c r="H118" s="118">
        <f>H78+H79+H80+H96+H97+H98+H112</f>
        <v>0</v>
      </c>
      <c r="I118" s="119">
        <f>I78+I79+I80+I96+I97+I98+I112</f>
        <v>2668.525</v>
      </c>
      <c r="J118" s="119">
        <f>J78+J79+J80+J96+J97+J98+J112</f>
        <v>20424.179</v>
      </c>
      <c r="K118" s="194"/>
      <c r="L118" s="194"/>
      <c r="M118" s="235"/>
    </row>
    <row r="119" spans="1:13" s="114" customFormat="1" ht="19.5" customHeight="1" thickBot="1">
      <c r="A119" s="217"/>
      <c r="B119" s="166"/>
      <c r="C119" s="115">
        <v>2019</v>
      </c>
      <c r="D119" s="116">
        <f>D81+D82+D83+D99+D100+D101+D113</f>
        <v>24317.088</v>
      </c>
      <c r="E119" s="117">
        <f>E81+E82+E83+E99+E100+E101+E113</f>
        <v>0</v>
      </c>
      <c r="F119" s="111">
        <f t="shared" si="11"/>
        <v>0</v>
      </c>
      <c r="G119" s="118">
        <f>G81+G82+G83+G99+G100+G101+G113</f>
        <v>0</v>
      </c>
      <c r="H119" s="118">
        <f>H81+H82+H83+H99+H100+H101+H113</f>
        <v>0</v>
      </c>
      <c r="I119" s="119">
        <f>I81+I82+I83+I99+I100+I101+I113</f>
        <v>3691.31</v>
      </c>
      <c r="J119" s="119">
        <f>J81+J82+J83+J99+J100+J101+J113</f>
        <v>20625.778</v>
      </c>
      <c r="K119" s="194"/>
      <c r="L119" s="194"/>
      <c r="M119" s="235"/>
    </row>
    <row r="120" spans="1:13" s="114" customFormat="1" ht="19.5" customHeight="1" thickBot="1">
      <c r="A120" s="217"/>
      <c r="B120" s="166"/>
      <c r="C120" s="120">
        <v>2020</v>
      </c>
      <c r="D120" s="236">
        <f>D114+D102+D84</f>
        <v>24357.088</v>
      </c>
      <c r="E120" s="237">
        <f>E86+E90+E91+E104+E108+E109+E114</f>
        <v>0</v>
      </c>
      <c r="F120" s="111">
        <f>G120+H120</f>
        <v>0</v>
      </c>
      <c r="G120" s="118">
        <f>G86+G90+G91+G104+G108+G109+G114</f>
        <v>0</v>
      </c>
      <c r="H120" s="118">
        <f>H86+H90+H91+H104+H108+H109+H114</f>
        <v>0</v>
      </c>
      <c r="I120" s="121">
        <f>I84+I85+I86+I104+I108+I109+I114</f>
        <v>3731.31</v>
      </c>
      <c r="J120" s="121">
        <f>J86+J90+J91+J104+J108+J109+J114</f>
        <v>20625.778</v>
      </c>
      <c r="K120" s="194"/>
      <c r="L120" s="194"/>
      <c r="M120" s="235"/>
    </row>
    <row r="121" spans="1:13" s="114" customFormat="1" ht="19.5" customHeight="1" thickBot="1">
      <c r="A121" s="217"/>
      <c r="B121" s="166"/>
      <c r="C121" s="120">
        <v>2021</v>
      </c>
      <c r="D121" s="121">
        <f aca="true" t="shared" si="12" ref="D121:I121">D89+D90+D91+D107+D108+D109+D115</f>
        <v>24357.088</v>
      </c>
      <c r="E121" s="121">
        <f t="shared" si="12"/>
        <v>0</v>
      </c>
      <c r="F121" s="121">
        <f t="shared" si="12"/>
        <v>0</v>
      </c>
      <c r="G121" s="121">
        <f t="shared" si="12"/>
        <v>0</v>
      </c>
      <c r="H121" s="121">
        <f t="shared" si="12"/>
        <v>0</v>
      </c>
      <c r="I121" s="121">
        <f t="shared" si="12"/>
        <v>3731.31</v>
      </c>
      <c r="J121" s="121">
        <f aca="true" t="shared" si="13" ref="G121:J122">J89+J90+J91+J107+J108+J109+J115</f>
        <v>20625.778</v>
      </c>
      <c r="K121" s="194"/>
      <c r="L121" s="194"/>
      <c r="M121" s="235"/>
    </row>
    <row r="122" spans="1:13" s="114" customFormat="1" ht="19.5" customHeight="1" thickBot="1">
      <c r="A122" s="218"/>
      <c r="B122" s="167"/>
      <c r="C122" s="120">
        <v>2022</v>
      </c>
      <c r="D122" s="236">
        <f>D90+D108+D116</f>
        <v>24357.088</v>
      </c>
      <c r="E122" s="237">
        <f>E90+E91+E92+E108+E109+E110+E116</f>
        <v>0</v>
      </c>
      <c r="F122" s="111">
        <f t="shared" si="11"/>
        <v>0</v>
      </c>
      <c r="G122" s="118">
        <f t="shared" si="13"/>
        <v>0</v>
      </c>
      <c r="H122" s="118">
        <f t="shared" si="13"/>
        <v>0</v>
      </c>
      <c r="I122" s="121">
        <f>I90+I91+I92+I108+I109+I110+I116</f>
        <v>3731.31</v>
      </c>
      <c r="J122" s="121">
        <f t="shared" si="13"/>
        <v>20625.778</v>
      </c>
      <c r="K122" s="194"/>
      <c r="L122" s="194"/>
      <c r="M122" s="235"/>
    </row>
    <row r="123" spans="1:13" s="114" customFormat="1" ht="19.5" customHeight="1" thickBot="1">
      <c r="A123" s="216"/>
      <c r="B123" s="196" t="s">
        <v>20</v>
      </c>
      <c r="C123" s="122" t="s">
        <v>61</v>
      </c>
      <c r="D123" s="123">
        <f aca="true" t="shared" si="14" ref="D123:J123">SUM(D124:D129)</f>
        <v>180185.84761</v>
      </c>
      <c r="E123" s="123">
        <f t="shared" si="14"/>
        <v>0</v>
      </c>
      <c r="F123" s="123">
        <f t="shared" si="14"/>
        <v>14741.9</v>
      </c>
      <c r="G123" s="123">
        <f t="shared" si="14"/>
        <v>0</v>
      </c>
      <c r="H123" s="123">
        <f t="shared" si="14"/>
        <v>14741.9</v>
      </c>
      <c r="I123" s="123">
        <f t="shared" si="14"/>
        <v>41468.439609999994</v>
      </c>
      <c r="J123" s="123">
        <f t="shared" si="14"/>
        <v>123975.50799999997</v>
      </c>
      <c r="K123" s="172"/>
      <c r="L123" s="194"/>
      <c r="M123" s="235"/>
    </row>
    <row r="124" spans="1:13" s="114" customFormat="1" ht="19.5" customHeight="1" thickBot="1">
      <c r="A124" s="217"/>
      <c r="B124" s="197"/>
      <c r="C124" s="124">
        <v>2017</v>
      </c>
      <c r="D124" s="123">
        <f aca="true" t="shared" si="15" ref="D124:E127">D66+D117</f>
        <v>26096.412000000004</v>
      </c>
      <c r="E124" s="118">
        <f t="shared" si="15"/>
        <v>0</v>
      </c>
      <c r="F124" s="111">
        <f t="shared" si="11"/>
        <v>2078</v>
      </c>
      <c r="G124" s="118">
        <f aca="true" t="shared" si="16" ref="G124:J127">G66+G117</f>
        <v>0</v>
      </c>
      <c r="H124" s="118">
        <f t="shared" si="16"/>
        <v>2078</v>
      </c>
      <c r="I124" s="125">
        <f t="shared" si="16"/>
        <v>5577.492</v>
      </c>
      <c r="J124" s="125">
        <f t="shared" si="16"/>
        <v>18440.92</v>
      </c>
      <c r="K124" s="172"/>
      <c r="L124" s="194"/>
      <c r="M124" s="235"/>
    </row>
    <row r="125" spans="1:13" s="114" customFormat="1" ht="19.5" customHeight="1" thickBot="1">
      <c r="A125" s="217"/>
      <c r="B125" s="197"/>
      <c r="C125" s="124">
        <v>2018</v>
      </c>
      <c r="D125" s="126">
        <f t="shared" si="15"/>
        <v>27706.082500000004</v>
      </c>
      <c r="E125" s="127">
        <f t="shared" si="15"/>
        <v>0</v>
      </c>
      <c r="F125" s="111">
        <f t="shared" si="11"/>
        <v>2215</v>
      </c>
      <c r="G125" s="127">
        <f t="shared" si="16"/>
        <v>0</v>
      </c>
      <c r="H125" s="127">
        <f t="shared" si="16"/>
        <v>2215</v>
      </c>
      <c r="I125" s="128">
        <f t="shared" si="16"/>
        <v>5066.9035</v>
      </c>
      <c r="J125" s="129">
        <f t="shared" si="16"/>
        <v>20424.179</v>
      </c>
      <c r="K125" s="172"/>
      <c r="L125" s="194"/>
      <c r="M125" s="235"/>
    </row>
    <row r="126" spans="1:13" s="114" customFormat="1" ht="19.5" customHeight="1" thickBot="1">
      <c r="A126" s="217"/>
      <c r="B126" s="197"/>
      <c r="C126" s="130">
        <v>2019</v>
      </c>
      <c r="D126" s="238">
        <f t="shared" si="15"/>
        <v>33302.22111</v>
      </c>
      <c r="E126" s="239">
        <f t="shared" si="15"/>
        <v>0</v>
      </c>
      <c r="F126" s="111">
        <f t="shared" si="11"/>
        <v>2292</v>
      </c>
      <c r="G126" s="239">
        <f t="shared" si="16"/>
        <v>0</v>
      </c>
      <c r="H126" s="240">
        <f t="shared" si="16"/>
        <v>2292</v>
      </c>
      <c r="I126" s="125">
        <f>I68+I119</f>
        <v>7777.14611</v>
      </c>
      <c r="J126" s="241">
        <f t="shared" si="16"/>
        <v>23233.074999999997</v>
      </c>
      <c r="K126" s="172"/>
      <c r="L126" s="194"/>
      <c r="M126" s="235"/>
    </row>
    <row r="127" spans="1:13" s="114" customFormat="1" ht="19.5" customHeight="1" thickBot="1">
      <c r="A127" s="217"/>
      <c r="B127" s="197"/>
      <c r="C127" s="131">
        <v>2020</v>
      </c>
      <c r="D127" s="123">
        <f t="shared" si="15"/>
        <v>31019.588</v>
      </c>
      <c r="E127" s="118">
        <f t="shared" si="15"/>
        <v>0</v>
      </c>
      <c r="F127" s="111">
        <f>G127+H127</f>
        <v>2712.5</v>
      </c>
      <c r="G127" s="118">
        <f t="shared" si="16"/>
        <v>0</v>
      </c>
      <c r="H127" s="242">
        <f t="shared" si="16"/>
        <v>2712.5</v>
      </c>
      <c r="I127" s="243">
        <f t="shared" si="16"/>
        <v>7681.3099999999995</v>
      </c>
      <c r="J127" s="132">
        <f t="shared" si="16"/>
        <v>20625.778</v>
      </c>
      <c r="K127" s="172"/>
      <c r="L127" s="194"/>
      <c r="M127" s="235"/>
    </row>
    <row r="128" spans="1:13" s="114" customFormat="1" ht="19.5" customHeight="1" thickBot="1">
      <c r="A128" s="217"/>
      <c r="B128" s="197"/>
      <c r="C128" s="131">
        <v>2021</v>
      </c>
      <c r="D128" s="123">
        <f>D70+D121</f>
        <v>31029.271999999997</v>
      </c>
      <c r="E128" s="118">
        <f aca="true" t="shared" si="17" ref="E128:I129">E70+E121</f>
        <v>0</v>
      </c>
      <c r="F128" s="111">
        <f>G128+H128</f>
        <v>2720.9</v>
      </c>
      <c r="G128" s="118">
        <f t="shared" si="17"/>
        <v>0</v>
      </c>
      <c r="H128" s="242">
        <f t="shared" si="17"/>
        <v>2720.9</v>
      </c>
      <c r="I128" s="244">
        <f t="shared" si="17"/>
        <v>7682.593999999999</v>
      </c>
      <c r="J128" s="132">
        <f>J70+J121</f>
        <v>20625.778</v>
      </c>
      <c r="K128" s="172"/>
      <c r="L128" s="194"/>
      <c r="M128" s="235"/>
    </row>
    <row r="129" spans="1:13" s="114" customFormat="1" ht="19.5" customHeight="1" thickBot="1">
      <c r="A129" s="218"/>
      <c r="B129" s="198"/>
      <c r="C129" s="131">
        <v>2022</v>
      </c>
      <c r="D129" s="123">
        <f>D71+D122</f>
        <v>31032.271999999997</v>
      </c>
      <c r="E129" s="118">
        <f t="shared" si="17"/>
        <v>0</v>
      </c>
      <c r="F129" s="111">
        <f t="shared" si="11"/>
        <v>2723.5</v>
      </c>
      <c r="G129" s="118">
        <f t="shared" si="17"/>
        <v>0</v>
      </c>
      <c r="H129" s="242">
        <f t="shared" si="17"/>
        <v>2723.5</v>
      </c>
      <c r="I129" s="244">
        <f t="shared" si="17"/>
        <v>7682.993999999999</v>
      </c>
      <c r="J129" s="132">
        <f>J71+J122</f>
        <v>20625.778</v>
      </c>
      <c r="K129" s="173"/>
      <c r="L129" s="195"/>
      <c r="M129" s="235"/>
    </row>
    <row r="130" spans="2:11" ht="16.5" customHeight="1">
      <c r="B130" s="245"/>
      <c r="C130" s="246"/>
      <c r="D130" s="21"/>
      <c r="E130" s="247"/>
      <c r="F130" s="247"/>
      <c r="G130" s="248"/>
      <c r="H130" s="249"/>
      <c r="I130" s="245"/>
      <c r="J130" s="245"/>
      <c r="K130" s="249"/>
    </row>
    <row r="131" spans="2:11" ht="23.25" customHeight="1">
      <c r="B131" s="245"/>
      <c r="C131" s="246"/>
      <c r="D131" s="246"/>
      <c r="E131" s="250"/>
      <c r="F131" s="250"/>
      <c r="G131" s="251"/>
      <c r="H131" s="252"/>
      <c r="I131" s="253"/>
      <c r="J131" s="253"/>
      <c r="K131" s="245"/>
    </row>
    <row r="132" spans="2:11" ht="21">
      <c r="B132" s="245"/>
      <c r="C132" s="246"/>
      <c r="D132" s="246"/>
      <c r="E132" s="250"/>
      <c r="F132" s="250"/>
      <c r="G132" s="251"/>
      <c r="H132" s="254"/>
      <c r="I132" s="245"/>
      <c r="J132" s="245"/>
      <c r="K132" s="245"/>
    </row>
    <row r="133" spans="2:11" ht="27.75" customHeight="1">
      <c r="B133" s="245"/>
      <c r="C133" s="246"/>
      <c r="D133" s="246"/>
      <c r="E133" s="245"/>
      <c r="F133" s="245"/>
      <c r="G133" s="251"/>
      <c r="H133" s="245"/>
      <c r="I133" s="255"/>
      <c r="J133" s="255"/>
      <c r="K133" s="245"/>
    </row>
    <row r="134" spans="2:11" ht="21.75" customHeight="1">
      <c r="B134" s="245"/>
      <c r="C134" s="246"/>
      <c r="D134" s="246"/>
      <c r="E134" s="245"/>
      <c r="F134" s="245"/>
      <c r="G134" s="251"/>
      <c r="H134" s="245"/>
      <c r="I134" s="245"/>
      <c r="J134" s="245"/>
      <c r="K134" s="245"/>
    </row>
    <row r="135" spans="2:11" ht="27.75" customHeight="1">
      <c r="B135" s="245"/>
      <c r="C135" s="256"/>
      <c r="D135" s="246"/>
      <c r="E135" s="245"/>
      <c r="F135" s="245"/>
      <c r="G135" s="251"/>
      <c r="H135" s="254"/>
      <c r="I135" s="245"/>
      <c r="J135" s="245"/>
      <c r="K135" s="245"/>
    </row>
    <row r="136" spans="2:10" ht="21" customHeight="1">
      <c r="B136" s="257"/>
      <c r="C136" s="257"/>
      <c r="D136" s="257"/>
      <c r="E136" s="257"/>
      <c r="F136" s="257"/>
      <c r="G136" s="257"/>
      <c r="H136" s="257"/>
      <c r="I136" s="257"/>
      <c r="J136" s="257"/>
    </row>
  </sheetData>
  <sheetProtection/>
  <mergeCells count="86">
    <mergeCell ref="C23:C24"/>
    <mergeCell ref="A4:A8"/>
    <mergeCell ref="A11:A12"/>
    <mergeCell ref="A13:A14"/>
    <mergeCell ref="A93:A110"/>
    <mergeCell ref="K117:K129"/>
    <mergeCell ref="B75:B92"/>
    <mergeCell ref="D93:D95"/>
    <mergeCell ref="B73:L73"/>
    <mergeCell ref="C75:C77"/>
    <mergeCell ref="A16:A21"/>
    <mergeCell ref="A75:A92"/>
    <mergeCell ref="A22:A32"/>
    <mergeCell ref="A53:A58"/>
    <mergeCell ref="A33:A42"/>
    <mergeCell ref="A43:A52"/>
    <mergeCell ref="A59:A65"/>
    <mergeCell ref="A66:A71"/>
    <mergeCell ref="A111:A116"/>
    <mergeCell ref="A117:A122"/>
    <mergeCell ref="A123:A129"/>
    <mergeCell ref="B111:B116"/>
    <mergeCell ref="C81:C83"/>
    <mergeCell ref="D96:D98"/>
    <mergeCell ref="C87:C89"/>
    <mergeCell ref="D87:D89"/>
    <mergeCell ref="C105:C107"/>
    <mergeCell ref="D105:D107"/>
    <mergeCell ref="B93:B110"/>
    <mergeCell ref="B66:B71"/>
    <mergeCell ref="D99:D101"/>
    <mergeCell ref="C108:C110"/>
    <mergeCell ref="D108:D110"/>
    <mergeCell ref="C90:C92"/>
    <mergeCell ref="D81:D83"/>
    <mergeCell ref="D84:D86"/>
    <mergeCell ref="B59:B65"/>
    <mergeCell ref="C96:C98"/>
    <mergeCell ref="D90:D92"/>
    <mergeCell ref="L111:L116"/>
    <mergeCell ref="C93:C95"/>
    <mergeCell ref="L93:L110"/>
    <mergeCell ref="L75:L92"/>
    <mergeCell ref="K111:K116"/>
    <mergeCell ref="C84:C86"/>
    <mergeCell ref="D78:D80"/>
    <mergeCell ref="B43:B52"/>
    <mergeCell ref="D23:D24"/>
    <mergeCell ref="D75:D77"/>
    <mergeCell ref="C78:C80"/>
    <mergeCell ref="L117:L129"/>
    <mergeCell ref="C99:C101"/>
    <mergeCell ref="B123:B129"/>
    <mergeCell ref="K62:K65"/>
    <mergeCell ref="C102:C104"/>
    <mergeCell ref="D102:D104"/>
    <mergeCell ref="F5:H5"/>
    <mergeCell ref="I5:I8"/>
    <mergeCell ref="B117:B122"/>
    <mergeCell ref="B72:L72"/>
    <mergeCell ref="B53:B58"/>
    <mergeCell ref="B10:L10"/>
    <mergeCell ref="B22:B32"/>
    <mergeCell ref="D60:D61"/>
    <mergeCell ref="L59:L65"/>
    <mergeCell ref="B16:B21"/>
    <mergeCell ref="K4:K8"/>
    <mergeCell ref="L4:L8"/>
    <mergeCell ref="L16:L58"/>
    <mergeCell ref="C60:C61"/>
    <mergeCell ref="B11:L12"/>
    <mergeCell ref="I2:L2"/>
    <mergeCell ref="B13:L13"/>
    <mergeCell ref="B33:B42"/>
    <mergeCell ref="B14:L14"/>
    <mergeCell ref="E5:E8"/>
    <mergeCell ref="J4:J8"/>
    <mergeCell ref="G7:H7"/>
    <mergeCell ref="F6:H6"/>
    <mergeCell ref="F7:F8"/>
    <mergeCell ref="D1:L1"/>
    <mergeCell ref="B3:L3"/>
    <mergeCell ref="B4:B8"/>
    <mergeCell ref="C4:C8"/>
    <mergeCell ref="D4:D8"/>
    <mergeCell ref="E4:I4"/>
  </mergeCells>
  <printOptions horizontalCentered="1"/>
  <pageMargins left="0.3937007874015748" right="0.3937007874015748" top="0.984251968503937" bottom="0" header="0" footer="0"/>
  <pageSetup horizontalDpi="600" verticalDpi="600" orientation="landscape" paperSize="9" scale="70" r:id="rId1"/>
  <rowBreaks count="4" manualBreakCount="4">
    <brk id="32" max="11" man="1"/>
    <brk id="50" max="11" man="1"/>
    <brk id="71" max="11" man="1"/>
    <brk id="10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г.Радужный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retivova_vyu</cp:lastModifiedBy>
  <cp:lastPrinted>2019-12-20T11:37:51Z</cp:lastPrinted>
  <dcterms:created xsi:type="dcterms:W3CDTF">2010-09-22T09:05:38Z</dcterms:created>
  <dcterms:modified xsi:type="dcterms:W3CDTF">2019-12-20T11:40:38Z</dcterms:modified>
  <cp:category/>
  <cp:version/>
  <cp:contentType/>
  <cp:contentStatus/>
</cp:coreProperties>
</file>