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05" windowWidth="14805" windowHeight="6810" activeTab="5"/>
  </bookViews>
  <sheets>
    <sheet name="1" sheetId="8" r:id="rId1"/>
    <sheet name="2" sheetId="2" r:id="rId2"/>
    <sheet name="3" sheetId="3" r:id="rId3"/>
    <sheet name="4" sheetId="9" r:id="rId4"/>
    <sheet name="5" sheetId="5" r:id="rId5"/>
    <sheet name="6" sheetId="6" r:id="rId6"/>
    <sheet name="Ресурс" sheetId="10" r:id="rId7"/>
  </sheets>
  <calcPr calcId="152511"/>
</workbook>
</file>

<file path=xl/calcChain.xml><?xml version="1.0" encoding="utf-8"?>
<calcChain xmlns="http://schemas.openxmlformats.org/spreadsheetml/2006/main">
  <c r="D16" i="10" l="1"/>
  <c r="K61" i="2" l="1"/>
  <c r="L61" i="2"/>
  <c r="L62" i="2"/>
  <c r="G62" i="2" s="1"/>
  <c r="K65" i="2"/>
  <c r="L65" i="2"/>
  <c r="K63" i="2"/>
  <c r="L63" i="2"/>
  <c r="G61" i="2"/>
  <c r="K62" i="2"/>
  <c r="L60" i="2"/>
  <c r="G59" i="2"/>
  <c r="D21" i="6"/>
  <c r="D39" i="5" l="1"/>
  <c r="D30" i="5"/>
  <c r="F30" i="5"/>
  <c r="G30" i="5"/>
  <c r="D49" i="5"/>
  <c r="D76" i="10" l="1"/>
  <c r="D75" i="10"/>
  <c r="D74" i="10"/>
  <c r="D73" i="10"/>
  <c r="D72" i="10"/>
  <c r="D71" i="10"/>
  <c r="D70" i="10"/>
  <c r="D69" i="10"/>
  <c r="D68" i="10"/>
  <c r="H30" i="6"/>
  <c r="D38" i="6"/>
  <c r="D37" i="6"/>
  <c r="D35" i="6"/>
  <c r="D34" i="6"/>
  <c r="D33" i="6"/>
  <c r="D32" i="6"/>
  <c r="D31" i="6"/>
  <c r="H38" i="6"/>
  <c r="G38" i="6"/>
  <c r="F38" i="6"/>
  <c r="H37" i="6"/>
  <c r="G37" i="6"/>
  <c r="F37" i="6"/>
  <c r="H36" i="6"/>
  <c r="G36" i="6"/>
  <c r="G30" i="6" s="1"/>
  <c r="F36" i="6"/>
  <c r="F30" i="6" s="1"/>
  <c r="H35" i="6"/>
  <c r="G35" i="6"/>
  <c r="F35" i="6"/>
  <c r="H34" i="6"/>
  <c r="G34" i="6"/>
  <c r="F34" i="6"/>
  <c r="H33" i="6"/>
  <c r="G33" i="6"/>
  <c r="F33" i="6"/>
  <c r="H32" i="6"/>
  <c r="G32" i="6"/>
  <c r="F32" i="6"/>
  <c r="H31" i="6"/>
  <c r="G31" i="6"/>
  <c r="F31" i="6"/>
  <c r="D30" i="6" l="1"/>
  <c r="D36" i="6"/>
  <c r="D25" i="6"/>
  <c r="E77" i="10" l="1"/>
  <c r="H67" i="10"/>
  <c r="E67" i="10"/>
  <c r="D26" i="3"/>
  <c r="G26" i="3"/>
  <c r="F26" i="3"/>
  <c r="G31" i="3"/>
  <c r="H47" i="10"/>
  <c r="G47" i="10"/>
  <c r="F47" i="10"/>
  <c r="D47" i="10" s="1"/>
  <c r="J22" i="2"/>
  <c r="K22" i="2"/>
  <c r="L22" i="2"/>
  <c r="H37" i="10"/>
  <c r="E37" i="10"/>
  <c r="H27" i="10"/>
  <c r="D18" i="10"/>
  <c r="D20" i="10"/>
  <c r="D21" i="10"/>
  <c r="D22" i="10"/>
  <c r="D23" i="10"/>
  <c r="D24" i="10"/>
  <c r="D25" i="10"/>
  <c r="D26" i="10"/>
  <c r="E15" i="10"/>
  <c r="H77" i="10"/>
  <c r="G77" i="10"/>
  <c r="F77" i="10"/>
  <c r="G67" i="10"/>
  <c r="F67" i="10"/>
  <c r="D66" i="10"/>
  <c r="D65" i="10"/>
  <c r="D64" i="10"/>
  <c r="D63" i="10"/>
  <c r="D62" i="10"/>
  <c r="D61" i="10"/>
  <c r="D60" i="10"/>
  <c r="D59" i="10"/>
  <c r="D58" i="10"/>
  <c r="H57" i="10"/>
  <c r="G57" i="10"/>
  <c r="F57" i="10"/>
  <c r="E57" i="10"/>
  <c r="D54" i="10"/>
  <c r="D53" i="10"/>
  <c r="D52" i="10"/>
  <c r="D51" i="10"/>
  <c r="D50" i="10"/>
  <c r="D49" i="10"/>
  <c r="D48" i="10"/>
  <c r="D46" i="10"/>
  <c r="D45" i="10"/>
  <c r="D44" i="10"/>
  <c r="D43" i="10"/>
  <c r="D42" i="10"/>
  <c r="D41" i="10"/>
  <c r="D40" i="10"/>
  <c r="D39" i="10"/>
  <c r="D38" i="10"/>
  <c r="G37" i="10"/>
  <c r="F37" i="10"/>
  <c r="D36" i="10"/>
  <c r="D35" i="10"/>
  <c r="D34" i="10"/>
  <c r="D33" i="10"/>
  <c r="D32" i="10"/>
  <c r="D31" i="10"/>
  <c r="D30" i="10"/>
  <c r="D29" i="10"/>
  <c r="D28" i="10"/>
  <c r="E27" i="10"/>
  <c r="H14" i="10"/>
  <c r="G14" i="10"/>
  <c r="F14" i="10"/>
  <c r="E14" i="10"/>
  <c r="H13" i="10"/>
  <c r="G13" i="10"/>
  <c r="F13" i="10"/>
  <c r="E13" i="10"/>
  <c r="H12" i="10"/>
  <c r="G12" i="10"/>
  <c r="F12" i="10"/>
  <c r="E12" i="10"/>
  <c r="H11" i="10"/>
  <c r="G11" i="10"/>
  <c r="F11" i="10"/>
  <c r="E11" i="10"/>
  <c r="H10" i="10"/>
  <c r="G10" i="10"/>
  <c r="F10" i="10"/>
  <c r="E10" i="10"/>
  <c r="H9" i="10"/>
  <c r="G9" i="10"/>
  <c r="E9" i="10"/>
  <c r="H8" i="10"/>
  <c r="G8" i="10"/>
  <c r="F8" i="10"/>
  <c r="E8" i="10"/>
  <c r="H7" i="10"/>
  <c r="G7" i="10"/>
  <c r="F7" i="10"/>
  <c r="E7" i="10"/>
  <c r="D67" i="10" l="1"/>
  <c r="D77" i="10"/>
  <c r="D57" i="10"/>
  <c r="D37" i="10"/>
  <c r="H16" i="10"/>
  <c r="G15" i="10"/>
  <c r="G16" i="10" s="1"/>
  <c r="F9" i="10"/>
  <c r="D9" i="10" s="1"/>
  <c r="F15" i="10"/>
  <c r="G27" i="10"/>
  <c r="D8" i="10"/>
  <c r="D11" i="10"/>
  <c r="D13" i="10"/>
  <c r="D10" i="10"/>
  <c r="D14" i="10"/>
  <c r="D7" i="10"/>
  <c r="D12" i="10"/>
  <c r="E16" i="10"/>
  <c r="L67" i="2"/>
  <c r="L66" i="2"/>
  <c r="L64" i="2"/>
  <c r="L59" i="2"/>
  <c r="L68" i="2" s="1"/>
  <c r="K67" i="2"/>
  <c r="K66" i="2"/>
  <c r="K64" i="2"/>
  <c r="K60" i="2"/>
  <c r="G60" i="2" s="1"/>
  <c r="K59" i="2"/>
  <c r="G53" i="2"/>
  <c r="G52" i="2"/>
  <c r="G32" i="2"/>
  <c r="G31" i="2"/>
  <c r="G30" i="2"/>
  <c r="G33" i="2"/>
  <c r="G64" i="2" l="1"/>
  <c r="G63" i="2"/>
  <c r="G67" i="2"/>
  <c r="G66" i="2"/>
  <c r="K68" i="2"/>
  <c r="G65" i="2"/>
  <c r="D15" i="10"/>
  <c r="F16" i="10"/>
  <c r="F27" i="10"/>
  <c r="D27" i="10" s="1"/>
  <c r="D22" i="9"/>
  <c r="D21" i="9"/>
  <c r="D14" i="9"/>
  <c r="D15" i="9"/>
  <c r="D16" i="9"/>
  <c r="D17" i="9"/>
  <c r="D18" i="9"/>
  <c r="D19" i="9"/>
  <c r="H34" i="9"/>
  <c r="G27" i="9"/>
  <c r="E34" i="9"/>
  <c r="D33" i="9"/>
  <c r="H31" i="9"/>
  <c r="E31" i="9"/>
  <c r="H30" i="9"/>
  <c r="E30" i="9"/>
  <c r="H29" i="9"/>
  <c r="E29" i="9"/>
  <c r="H28" i="9"/>
  <c r="E28" i="9"/>
  <c r="F27" i="9"/>
  <c r="G68" i="2" l="1"/>
  <c r="D34" i="9"/>
  <c r="D28" i="9"/>
  <c r="D30" i="9"/>
  <c r="D32" i="9"/>
  <c r="D29" i="9"/>
  <c r="H27" i="9"/>
  <c r="D31" i="9"/>
  <c r="E27" i="9"/>
  <c r="D17" i="3"/>
  <c r="D18" i="3"/>
  <c r="D19" i="3"/>
  <c r="D20" i="3"/>
  <c r="D21" i="3"/>
  <c r="D22" i="3"/>
  <c r="D23" i="3"/>
  <c r="D24" i="3"/>
  <c r="D25" i="3"/>
  <c r="E40" i="3"/>
  <c r="D40" i="3" s="1"/>
  <c r="G56" i="2"/>
  <c r="E25" i="8"/>
  <c r="D25" i="8" s="1"/>
  <c r="F25" i="8"/>
  <c r="G25" i="8"/>
  <c r="E26" i="8"/>
  <c r="F26" i="8"/>
  <c r="G26" i="8"/>
  <c r="F27" i="8"/>
  <c r="G27" i="8"/>
  <c r="D29" i="8"/>
  <c r="F29" i="8"/>
  <c r="G29" i="8"/>
  <c r="G30" i="8"/>
  <c r="D18" i="8"/>
  <c r="D17" i="8"/>
  <c r="D16" i="8"/>
  <c r="D15" i="8"/>
  <c r="D14" i="8"/>
  <c r="G12" i="8"/>
  <c r="F12" i="8"/>
  <c r="E12" i="8"/>
  <c r="D26" i="8" l="1"/>
  <c r="D27" i="9"/>
  <c r="G33" i="8"/>
  <c r="F33" i="8"/>
  <c r="E33" i="8"/>
  <c r="D27" i="8"/>
  <c r="D33" i="8" s="1"/>
  <c r="D12" i="8"/>
  <c r="G20" i="2"/>
  <c r="G57" i="2" l="1"/>
  <c r="K58" i="2"/>
  <c r="H39" i="3" l="1"/>
  <c r="H38" i="3"/>
  <c r="H37" i="3"/>
  <c r="H36" i="3"/>
  <c r="H35" i="3"/>
  <c r="H34" i="3"/>
  <c r="H33" i="3"/>
  <c r="G36" i="3"/>
  <c r="G35" i="3"/>
  <c r="G34" i="3"/>
  <c r="G33" i="3"/>
  <c r="F31" i="3"/>
  <c r="D31" i="3" s="1"/>
  <c r="F38" i="3"/>
  <c r="F36" i="3"/>
  <c r="F35" i="3"/>
  <c r="F34" i="3"/>
  <c r="F33" i="3"/>
  <c r="H26" i="3" l="1"/>
  <c r="L58" i="2"/>
  <c r="D24" i="6" l="1"/>
  <c r="D23" i="6"/>
  <c r="D22" i="6"/>
  <c r="D20" i="6"/>
  <c r="D19" i="6"/>
  <c r="D18" i="6"/>
  <c r="D17" i="6"/>
  <c r="G58" i="5"/>
  <c r="F58" i="5"/>
  <c r="E58" i="5"/>
  <c r="G57" i="5"/>
  <c r="F57" i="5"/>
  <c r="E57" i="5"/>
  <c r="G56" i="5"/>
  <c r="F56" i="5"/>
  <c r="E56" i="5"/>
  <c r="G55" i="5"/>
  <c r="F55" i="5"/>
  <c r="E55" i="5"/>
  <c r="D54" i="5"/>
  <c r="G53" i="5"/>
  <c r="F53" i="5"/>
  <c r="E53" i="5"/>
  <c r="D52" i="5"/>
  <c r="G51" i="5"/>
  <c r="F51" i="5"/>
  <c r="E51" i="5"/>
  <c r="D48" i="5"/>
  <c r="D47" i="5"/>
  <c r="D46" i="5"/>
  <c r="D45" i="5"/>
  <c r="D44" i="5"/>
  <c r="D43" i="5"/>
  <c r="D42" i="5"/>
  <c r="D38" i="5"/>
  <c r="D37" i="5"/>
  <c r="D36" i="5"/>
  <c r="D35" i="5"/>
  <c r="D34" i="5"/>
  <c r="G29" i="5"/>
  <c r="G68" i="5" s="1"/>
  <c r="F29" i="5"/>
  <c r="E29" i="5"/>
  <c r="E68" i="5" s="1"/>
  <c r="H28" i="5"/>
  <c r="G28" i="5"/>
  <c r="G67" i="5" s="1"/>
  <c r="F28" i="5"/>
  <c r="F67" i="5" s="1"/>
  <c r="E28" i="5"/>
  <c r="E67" i="5" s="1"/>
  <c r="H27" i="5"/>
  <c r="G27" i="5"/>
  <c r="F27" i="5"/>
  <c r="E27" i="5"/>
  <c r="H26" i="5"/>
  <c r="G26" i="5"/>
  <c r="F26" i="5"/>
  <c r="E26" i="5"/>
  <c r="H25" i="5"/>
  <c r="G25" i="5"/>
  <c r="G64" i="5" s="1"/>
  <c r="F25" i="5"/>
  <c r="F64" i="5" s="1"/>
  <c r="E25" i="5"/>
  <c r="E64" i="5" s="1"/>
  <c r="H24" i="5"/>
  <c r="G24" i="5"/>
  <c r="F24" i="5"/>
  <c r="E24" i="5"/>
  <c r="H23" i="5"/>
  <c r="G23" i="5"/>
  <c r="G62" i="5" s="1"/>
  <c r="F23" i="5"/>
  <c r="F62" i="5" s="1"/>
  <c r="E23" i="5"/>
  <c r="E62" i="5" s="1"/>
  <c r="H22" i="5"/>
  <c r="G22" i="5"/>
  <c r="G21" i="5" s="1"/>
  <c r="D21" i="5" s="1"/>
  <c r="F22" i="5"/>
  <c r="F21" i="5" s="1"/>
  <c r="E22" i="5"/>
  <c r="E21" i="5" s="1"/>
  <c r="D19" i="5"/>
  <c r="D18" i="5"/>
  <c r="D17" i="5"/>
  <c r="D16" i="5"/>
  <c r="D15" i="5"/>
  <c r="D14" i="5"/>
  <c r="D13" i="5"/>
  <c r="D62" i="5" s="1"/>
  <c r="D12" i="5"/>
  <c r="E39" i="3"/>
  <c r="D39" i="3" s="1"/>
  <c r="E38" i="3"/>
  <c r="D34" i="3"/>
  <c r="H32" i="3"/>
  <c r="G32" i="3"/>
  <c r="F32" i="3"/>
  <c r="G55" i="2"/>
  <c r="G54" i="2"/>
  <c r="G51" i="2"/>
  <c r="G50" i="2"/>
  <c r="G49" i="2"/>
  <c r="G48" i="2"/>
  <c r="G47" i="2"/>
  <c r="G46" i="2"/>
  <c r="G45" i="2"/>
  <c r="G44" i="2"/>
  <c r="G43" i="2"/>
  <c r="G42" i="2"/>
  <c r="L38" i="2"/>
  <c r="K38" i="2"/>
  <c r="G35" i="2"/>
  <c r="G34" i="2"/>
  <c r="G28" i="2"/>
  <c r="G27" i="2"/>
  <c r="G26" i="2"/>
  <c r="G19" i="2"/>
  <c r="G18" i="2"/>
  <c r="G16" i="2"/>
  <c r="G15" i="2"/>
  <c r="G14" i="2"/>
  <c r="G13" i="2"/>
  <c r="G12" i="2"/>
  <c r="G11" i="2"/>
  <c r="F61" i="5" l="1"/>
  <c r="F63" i="5"/>
  <c r="F65" i="5"/>
  <c r="G66" i="5"/>
  <c r="G50" i="5"/>
  <c r="G61" i="5"/>
  <c r="G63" i="5"/>
  <c r="E66" i="5"/>
  <c r="G65" i="5"/>
  <c r="D56" i="5"/>
  <c r="F68" i="5"/>
  <c r="D68" i="5" s="1"/>
  <c r="D58" i="5"/>
  <c r="G38" i="2"/>
  <c r="G22" i="2"/>
  <c r="D57" i="5"/>
  <c r="D55" i="5"/>
  <c r="D38" i="3"/>
  <c r="G58" i="2"/>
  <c r="F66" i="5"/>
  <c r="F50" i="5"/>
  <c r="D53" i="5"/>
  <c r="D51" i="5"/>
  <c r="D22" i="5"/>
  <c r="D23" i="5"/>
  <c r="H21" i="5"/>
  <c r="E63" i="5"/>
  <c r="D63" i="5" s="1"/>
  <c r="D26" i="5"/>
  <c r="D27" i="5"/>
  <c r="E31" i="3"/>
  <c r="D33" i="3"/>
  <c r="D35" i="3"/>
  <c r="D32" i="3"/>
  <c r="H31" i="3"/>
  <c r="D36" i="3"/>
  <c r="D64" i="5"/>
  <c r="D67" i="5"/>
  <c r="D24" i="5"/>
  <c r="D28" i="5"/>
  <c r="E61" i="5"/>
  <c r="E65" i="5"/>
  <c r="D25" i="5"/>
  <c r="D29" i="5"/>
  <c r="E50" i="5"/>
  <c r="E59" i="5" s="1"/>
  <c r="D65" i="5" l="1"/>
  <c r="F60" i="5"/>
  <c r="G60" i="5"/>
  <c r="D66" i="5"/>
  <c r="D50" i="5"/>
  <c r="D61" i="5"/>
  <c r="E60" i="5"/>
  <c r="E69" i="5" l="1"/>
  <c r="D69" i="5" s="1"/>
  <c r="D60" i="5"/>
</calcChain>
</file>

<file path=xl/sharedStrings.xml><?xml version="1.0" encoding="utf-8"?>
<sst xmlns="http://schemas.openxmlformats.org/spreadsheetml/2006/main" count="558" uniqueCount="210">
  <si>
    <t>№ п/п</t>
  </si>
  <si>
    <t>В том числе:</t>
  </si>
  <si>
    <t>Внебюджетные средства</t>
  </si>
  <si>
    <t>Субвенции</t>
  </si>
  <si>
    <t>Собственных доходов:</t>
  </si>
  <si>
    <t>Другие собственные доходы</t>
  </si>
  <si>
    <t>Всего:</t>
  </si>
  <si>
    <t>Объем финансирования (тыс. руб.)</t>
  </si>
  <si>
    <t>Исполнители, соисполнители,ответственные за реализацию мероприятий</t>
  </si>
  <si>
    <t>в том числе по годам:</t>
  </si>
  <si>
    <t>Итого по подпрограмме</t>
  </si>
  <si>
    <t>Ожидаемые показатели оценки эффективности (количественные и качественные)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</si>
  <si>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</si>
  <si>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</si>
  <si>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</si>
  <si>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</si>
  <si>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</si>
  <si>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</si>
  <si>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</si>
  <si>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Приложение</t>
  </si>
  <si>
    <t xml:space="preserve">Приложение </t>
  </si>
  <si>
    <t>Наименование мероприятия</t>
  </si>
  <si>
    <t>Срок исполнения</t>
  </si>
  <si>
    <t>Собственных доходов</t>
  </si>
  <si>
    <t>Субсидии иные межбюджетные трансферты</t>
  </si>
  <si>
    <t>1. Комплексное освоение и развитие территории ЗАТО г. Радужный в  целях жилищного строительства</t>
  </si>
  <si>
    <t>2015 год</t>
  </si>
  <si>
    <t>МКУ "ГКМХ"</t>
  </si>
  <si>
    <t xml:space="preserve">Увеличение годового объема ввода жилья к 2022 году до 20,0 тыс.кв. метров </t>
  </si>
  <si>
    <t xml:space="preserve">2016 год </t>
  </si>
  <si>
    <t>Технический паспорт на  сети водоснабжения,  теплоснабжения, водоотведения</t>
  </si>
  <si>
    <t xml:space="preserve">2017 год </t>
  </si>
  <si>
    <t>Строительство инженерной и транспортной инфраструктуры в 7/3  квартале</t>
  </si>
  <si>
    <t xml:space="preserve">2019 год </t>
  </si>
  <si>
    <t xml:space="preserve">2020 год </t>
  </si>
  <si>
    <t xml:space="preserve">2022 год </t>
  </si>
  <si>
    <t>Итого по п.1</t>
  </si>
  <si>
    <t>2015-2022 годы</t>
  </si>
  <si>
    <t xml:space="preserve">Строительство инженерной инфраструктуры в 7/1 квартале  (строительство сетей электроснабжения  3 этап, временная дорога)  , в 7/3 квартале (строительство двухтрансформаторной подстанции  10/04 кВ), в том числе технический, кадастровый планы, авторский надзор </t>
  </si>
  <si>
    <t>Строительство площадок  и объектов благоустройства в 7/1  квартале</t>
  </si>
  <si>
    <t>Итого по п.2</t>
  </si>
  <si>
    <t>3.</t>
  </si>
  <si>
    <t>Проектно-изыскательские работы (ПИР) и экспертиза проекта на газоснабжение  7/1 квартала, ПИР на водопровод и канализацию  7/1 квартала, строительство временной дороги в 7/1 квартале</t>
  </si>
  <si>
    <t>Строительство объекта   "Газоснабжение в квартале в 7/1  ЗАТО г. Радужный Владимирской  области"</t>
  </si>
  <si>
    <t>ПИР и экспертиза проекта  на строительство сетей газоснабжение и водоснабжения</t>
  </si>
  <si>
    <t xml:space="preserve">Строительство сетей  водоснабжения, водоотведения в 7/1 квартале, технический паспорт на сети газоснабжения, водоснабжения </t>
  </si>
  <si>
    <t>Строительство наружных сетей водоотведения. Владимирская обл., ЗАТО г. Радужный,  квартал 7/1</t>
  </si>
  <si>
    <t xml:space="preserve">2018 год </t>
  </si>
  <si>
    <t>Строительство временной дороги в 7/1 квартале ЗАТО г. Радужный Владимирской  области</t>
  </si>
  <si>
    <t xml:space="preserve">Строительство инженерной и транспортной  инфраструктуры в 7/1 квартале </t>
  </si>
  <si>
    <t xml:space="preserve">Итого по п.3 </t>
  </si>
  <si>
    <t>№п/п</t>
  </si>
  <si>
    <t>Объем финансирования (тыс.руб.)</t>
  </si>
  <si>
    <t>Исполнители, соисполнители, ответственные за реализацию мероприятий</t>
  </si>
  <si>
    <t>Субсидии, иные межбюджетные трансферты</t>
  </si>
  <si>
    <t>Предоставление многодетным семьям социальных выплат на приобретение жилья</t>
  </si>
  <si>
    <t>Формирование заявок на выделение из областного бюджета средств на софинансирование предоставления социальных выплат</t>
  </si>
  <si>
    <t>Администрация ЗАТО г. Радужный, МКУ "ГКМХ"</t>
  </si>
  <si>
    <t>Формирование базы многодетных семей участников Подпрограммы</t>
  </si>
  <si>
    <t>Осуществление расчета размера социальной выплаты на дату выдачи свидетельства</t>
  </si>
  <si>
    <t>Оформление и выдача свидетельств многодетным семьям</t>
  </si>
  <si>
    <t xml:space="preserve">Предоставление многодетным семьям социальных выплат на строительство индивидуального жилого дома </t>
  </si>
  <si>
    <t>ИТОГО по п.5</t>
  </si>
  <si>
    <t xml:space="preserve">Предоставление отчетов департаменту строительства и архитектуры администрации Владимирской области ежеквартально до 15 числа месяца, следующего за отчетным кварталом </t>
  </si>
  <si>
    <t>Информационное сопровождение хода реализации Подпрограммы</t>
  </si>
  <si>
    <t>Администрация ЗАТО г. Радужный</t>
  </si>
  <si>
    <t xml:space="preserve"> в том числе по годам</t>
  </si>
  <si>
    <t>к подпрограмме 5 "Социальное жилье ЗАТО г.Радужный"</t>
  </si>
  <si>
    <t xml:space="preserve">1. Строительство жилья </t>
  </si>
  <si>
    <t>1.1</t>
  </si>
  <si>
    <t>Проектно-изыскательские работы  на строительство здания среднеэтажного  многоквартирного  жилого дома № 2 в 7/3 квартале г. Радужного Владимирской области; Строительство многоквартирного жилого дома в 3 квартале  (выполнение сезонных работ по благоустройству территории )</t>
  </si>
  <si>
    <t xml:space="preserve">2015 год </t>
  </si>
  <si>
    <t>1.2.</t>
  </si>
  <si>
    <t xml:space="preserve">Проектно-изыскательские работы  на строительство здания среднеэтажного  многоквартирного  жилого дома № 2 в 7/3 квартале г. Радужного Владимирской области; анализ схем топливо- и теплоиспользования вновь строящегося газопотребляющего объекта: "Многоквартирный  жилой дом в 7/3 квартале"; Исследование почвы для строительства многоквартирного жилого дома в  7/3 квартале; экспертиза проекта </t>
  </si>
  <si>
    <t>1.3.</t>
  </si>
  <si>
    <t>Проектно-изыскательские работы на строительство здания среднеэтажного  многоквартирного  жилого дома № 2 в 7/3 квартале г. Радужного Владимирской област ; и на   на строительство  многоквартирного  жилого дома 9 квартала</t>
  </si>
  <si>
    <t>1.4.</t>
  </si>
  <si>
    <t xml:space="preserve">Проектно-изыскательские  работы (ПИР) на строительство  многоквартирного дома </t>
  </si>
  <si>
    <t>1.5.</t>
  </si>
  <si>
    <t>Строительство многоквартирного дома</t>
  </si>
  <si>
    <t>1.6.</t>
  </si>
  <si>
    <t xml:space="preserve">2021 год </t>
  </si>
  <si>
    <t>Итого  по п. 1</t>
  </si>
  <si>
    <t>2.1.</t>
  </si>
  <si>
    <t>Приобретение благоустроенных жилых помещений (квартир) во вновь построенных домах  для обеспечения жильем  граждан, признанных в установленном порядке нуждающимися в жилых помещениях на территории ЗАТО г. Радужный Владимирской области (мероприятие, предусматривает выделение  средств местного бюджета на софинансирование мероприятий подпрограммы  "Социальное жилье государственной  программы Владимирской области «Обеспечение доступным и комфортным жильем населения  Владимирской области»)</t>
  </si>
  <si>
    <t>КУМИ,                  МКУ "ГКМХ"</t>
  </si>
  <si>
    <t>Обеспечение жильем 19 семей, признанных в установленном порядке  нуждающимися в  жилых помещениях по договорам социального найма</t>
  </si>
  <si>
    <t>2.2.</t>
  </si>
  <si>
    <t>Приобретение жилья на вторичном рынке для улучшения жилищных условий семьям, признанным в установленном порядке нуждающимися в улучшении жилищных условий, в том числе:</t>
  </si>
  <si>
    <t xml:space="preserve">Улучшение  жилищных условий 2 семьям,признанным в установленном порядке  нуждающимися и состоящими  на учете на улучшение  жилищных условий </t>
  </si>
  <si>
    <t>2.2.1.</t>
  </si>
  <si>
    <t>Мероприятие, предусматривающее реализацию использования преимущественного права покупки администрацией ЗАТО г. Радужный  в порядке, предусмотренном статьей 250 Гражданского кодекса Российской Федерации и п.6 статьи 42 Жилищного кодекса, в том числе:</t>
  </si>
  <si>
    <t>комнаты площадью 16,3 кв. м в квартире по адресу: 3 квартал, дом 3, квартира  3 (определение Собинского городского суда Владимирской области от 24.03.2015 № Р_2-87/2015)</t>
  </si>
  <si>
    <t xml:space="preserve">Администрация ЗАТО г. Радужный </t>
  </si>
  <si>
    <t xml:space="preserve">комнаты площадью 17,1 кв. в коммунальной квартире, расположенной по адресу:  1 квартал, дом 36, квартира  № 49 </t>
  </si>
  <si>
    <t>комната № 802"Б" в жилом помещении № 802, расположенном по адресу 9 квартал, дом № 8, г. Радужный, Владимирской области</t>
  </si>
  <si>
    <t>2.2.2.</t>
  </si>
  <si>
    <t>Жилье на вторичном рынке для улучшения жилищных условий семьям, признанным в установленном порядке нуждающимися в улучшении жилищных условий</t>
  </si>
  <si>
    <t>Администрация ЗАТО г. Радужный                 МКУ "ГКМХ"</t>
  </si>
  <si>
    <t xml:space="preserve">Итого  по п.2 </t>
  </si>
  <si>
    <t xml:space="preserve">Приложение  </t>
  </si>
  <si>
    <t>к подпрограмме 6 "Обеспечение жильем молодых семей ЗАТО г.Радужный"</t>
  </si>
  <si>
    <t>Предоставление молодым семьям социальных выплат на приобретение жилья</t>
  </si>
  <si>
    <t>Формирование заявок на софинансирование предоставления социальных выплат</t>
  </si>
  <si>
    <t>Формирование базы молодых семей участников Подпрограммы</t>
  </si>
  <si>
    <t>Оформление и выдача свидетельств молодым семьям</t>
  </si>
  <si>
    <t>Определение норматива стоимости 1 кв.м. Общей площади жилья по муниципальному образованию для расчета размера социальной выплаты</t>
  </si>
  <si>
    <t>2. Развитие малоэтажного жилищного строительства на территории ЗАТО г. Радужный</t>
  </si>
  <si>
    <r>
      <rPr>
        <b/>
        <sz val="11"/>
        <color theme="1"/>
        <rFont val="Times New Roman"/>
        <family val="1"/>
        <charset val="204"/>
      </rPr>
      <t>Цель:</t>
    </r>
    <r>
      <rPr>
        <sz val="11"/>
        <color theme="1"/>
        <rFont val="Times New Roman"/>
        <family val="1"/>
        <charset val="204"/>
      </rPr>
      <t xml:space="preserve"> повышение качества и условий жизни семей, имеющих троих и более детей в возрасте до 18 лет, проживающих на территории ЗАТО г. Радужный</t>
    </r>
  </si>
  <si>
    <r>
      <rPr>
        <b/>
        <sz val="11"/>
        <color theme="1"/>
        <rFont val="Times New Roman"/>
        <family val="1"/>
        <charset val="204"/>
      </rPr>
      <t>Задача:</t>
    </r>
    <r>
      <rPr>
        <sz val="11"/>
        <color theme="1"/>
        <rFont val="Times New Roman"/>
        <family val="1"/>
        <charset val="204"/>
      </rPr>
      <t xml:space="preserve"> обеспечение инженерной и транспортной инфраструктурой земельных участков, предназначенных для предоставления или уже предоставленных многодетным семьям в целях индивидуального жилищного строительства</t>
    </r>
  </si>
  <si>
    <r>
      <rPr>
        <b/>
        <sz val="11"/>
        <color theme="1"/>
        <rFont val="Times New Roman"/>
        <family val="1"/>
        <charset val="204"/>
      </rPr>
      <t>Цель:</t>
    </r>
    <r>
      <rPr>
        <sz val="11"/>
        <color theme="1"/>
        <rFont val="Times New Roman"/>
        <family val="1"/>
        <charset val="204"/>
      </rPr>
      <t xml:space="preserve"> оказание поддержки по освоению земельных участков, предназначенных для застройки малоэтажными жилыми домами.</t>
    </r>
  </si>
  <si>
    <r>
      <rPr>
        <b/>
        <sz val="11"/>
        <color theme="1"/>
        <rFont val="Times New Roman"/>
        <family val="1"/>
        <charset val="204"/>
      </rPr>
      <t>Задача:</t>
    </r>
    <r>
      <rPr>
        <sz val="11"/>
        <color theme="1"/>
        <rFont val="Times New Roman"/>
        <family val="1"/>
        <charset val="204"/>
      </rPr>
      <t xml:space="preserve"> проведение работ по инженерному и транспортному обустройству земельных участков</t>
    </r>
  </si>
  <si>
    <r>
      <rPr>
        <b/>
        <sz val="11"/>
        <color theme="1"/>
        <rFont val="Times New Roman"/>
        <family val="1"/>
        <charset val="204"/>
      </rPr>
      <t>Цель:</t>
    </r>
    <r>
      <rPr>
        <sz val="11"/>
        <color theme="1"/>
        <rFont val="Times New Roman"/>
        <family val="1"/>
        <charset val="204"/>
      </rPr>
      <t xml:space="preserve"> комплексное освоение земельных участков, предназначенных для строительства жилья экономкласса</t>
    </r>
  </si>
  <si>
    <r>
      <rPr>
        <b/>
        <sz val="11"/>
        <color theme="1"/>
        <rFont val="Times New Roman"/>
        <family val="1"/>
        <charset val="204"/>
      </rPr>
      <t>Задача:</t>
    </r>
    <r>
      <rPr>
        <sz val="11"/>
        <color theme="1"/>
        <rFont val="Times New Roman"/>
        <family val="1"/>
        <charset val="204"/>
      </rPr>
      <t xml:space="preserve">  Инфраструктурное обустройство земельных участков, предназначенных для комплексного освоения, государственная поддержка посредством предоставления субсидий муниципальным образованиям и средства местного бюджета на возмещение затрат (части затрат) на уплату процентов по кредитам, полученным муниципальными образованиями или юридическими лицами (далее - заемщики) в российских кредитных организациях на цели обеспечения инженерной инфраструктурой земельных участков, предназначенных для строительства жилья экономкласса, </t>
    </r>
  </si>
  <si>
    <t>Строительство инженерной инфраструктуры 
в 9 квартале (строительство сетей водоснабжения, теплоснабжения, электроснабжения и др.)</t>
  </si>
  <si>
    <t>Администрация ЗАТО г. Радужный, 
МКУ "ГКМХ"</t>
  </si>
  <si>
    <r>
      <rPr>
        <b/>
        <sz val="11"/>
        <rFont val="Times New Roman"/>
        <family val="1"/>
        <charset val="204"/>
      </rPr>
      <t>Цель:</t>
    </r>
    <r>
      <rPr>
        <sz val="11"/>
        <rFont val="Times New Roman"/>
        <family val="1"/>
        <charset val="204"/>
      </rPr>
      <t xml:space="preserve"> Оказание многодетным семьям ЗАТО г. Радужный - участникам Подпрограммы государственной поддержки в улучшении жилищных условий</t>
    </r>
  </si>
  <si>
    <r>
      <rPr>
        <b/>
        <sz val="11"/>
        <rFont val="Times New Roman"/>
        <family val="1"/>
        <charset val="204"/>
      </rPr>
      <t>Задача</t>
    </r>
    <r>
      <rPr>
        <sz val="11"/>
        <rFont val="Times New Roman"/>
        <family val="1"/>
        <charset val="204"/>
      </rPr>
      <t>: разработка и внедрение правовых, финансовых и организационных механизмов оказания государственной поддержки многодетным семьям по строительству индивидуальных жилых домов</t>
    </r>
  </si>
  <si>
    <t>№
п/п</t>
  </si>
  <si>
    <r>
      <rPr>
        <b/>
        <sz val="12"/>
        <rFont val="Times New Roman"/>
        <family val="1"/>
        <charset val="204"/>
      </rPr>
      <t>Цель:</t>
    </r>
    <r>
      <rPr>
        <sz val="12"/>
        <rFont val="Times New Roman"/>
        <family val="1"/>
        <charset val="204"/>
      </rPr>
      <t xml:space="preserve">  Государственная и муниципальная поддержка,  направленная на обеспечение жильем граждан, признанных в установленном порядке  нуждающимися в жилых помещениях, предоставляемых по договорам социального найма, и работников бюджетной сферы и муниципальных учреждений (предприятий) служебными жилыми помещениями по договорам специализированного жилищного фонда</t>
    </r>
  </si>
  <si>
    <r>
      <rPr>
        <b/>
        <sz val="12"/>
        <rFont val="Times New Roman"/>
        <family val="1"/>
        <charset val="204"/>
      </rPr>
      <t xml:space="preserve">Задача: </t>
    </r>
    <r>
      <rPr>
        <sz val="12"/>
        <rFont val="Times New Roman"/>
        <family val="1"/>
        <charset val="204"/>
      </rPr>
      <t>Увеличение объемов ввода жилья, обеспечение жильем граждан, признанных в установленном порядке нуждающимися в жилых помещениях, предоставляемых по договорам социального найма, и работников бюджетной сферы и муниципальных учреждений (предприятий) служебными жилыми помещениями по договорам найма специализированного жилищного фонда</t>
    </r>
  </si>
  <si>
    <r>
      <rPr>
        <b/>
        <sz val="11"/>
        <rFont val="Times New Roman"/>
        <family val="1"/>
        <charset val="204"/>
      </rPr>
      <t>Цель:</t>
    </r>
    <r>
      <rPr>
        <sz val="11"/>
        <rFont val="Times New Roman"/>
        <family val="1"/>
        <charset val="204"/>
      </rPr>
      <t xml:space="preserve">  Государственная и муниципальная поддержка,  направленная на обеспечение жильем граждан, признанных в установленном порядке  нуждающимися в жилых помещениях, предоставляемых по договорам социального найма, и работников бюджетной сферы и муниципальных учреждений (предприятий) служебными жилыми помещениями по договорам специализированного жилищного фонда</t>
    </r>
  </si>
  <si>
    <r>
      <rPr>
        <b/>
        <sz val="11"/>
        <rFont val="Times New Roman"/>
        <family val="1"/>
        <charset val="204"/>
      </rPr>
      <t>Задача:</t>
    </r>
    <r>
      <rPr>
        <sz val="11"/>
        <rFont val="Times New Roman"/>
        <family val="1"/>
        <charset val="204"/>
      </rPr>
      <t xml:space="preserve"> Обеспечение жильем граждан, признанных в установленном порядке нуждающимися в жилых помещениях, предоставляемых по договорам социального найма, и работников бюджетной сферы и муниципальных учреждений (предприятий) служебными жилыми помещениями по договорам найма специализированного жилищного фонда</t>
    </r>
  </si>
  <si>
    <t>Перечень мероприятий подпрограммы 6 
"Обеспечение жильем молодых семей ЗАТО г.Радужный"</t>
  </si>
  <si>
    <r>
      <rPr>
        <b/>
        <sz val="12"/>
        <rFont val="Times New Roman"/>
        <family val="1"/>
        <charset val="204"/>
      </rPr>
      <t xml:space="preserve">Цель: </t>
    </r>
    <r>
      <rPr>
        <sz val="12"/>
        <rFont val="Times New Roman"/>
        <family val="1"/>
        <charset val="204"/>
      </rPr>
      <t xml:space="preserve"> Оказание молодым семьям ЗАТО г. Радужный - участникам Подпрограммы государственной поддержки в улучшении жилищных условий</t>
    </r>
  </si>
  <si>
    <r>
      <rPr>
        <b/>
        <sz val="12"/>
        <rFont val="Times New Roman"/>
        <family val="1"/>
        <charset val="204"/>
      </rPr>
      <t xml:space="preserve">Задача: </t>
    </r>
    <r>
      <rPr>
        <sz val="12"/>
        <rFont val="Times New Roman"/>
        <family val="1"/>
        <charset val="204"/>
      </rPr>
      <t xml:space="preserve"> привлечение финансовых и инвестиционных ресурсов для обеспечения молодых семей благоустроенным жильем</t>
    </r>
  </si>
  <si>
    <t>Перечень мероприятий подпрограммы 2 
"Стимулирование развития жилищного строительства ЗАТО г. Радужный"</t>
  </si>
  <si>
    <t>Перечень мероприятий подпрограммы 3 
"Обеспечение жильем многодетных семей ЗАТО г. Радужный"</t>
  </si>
  <si>
    <t>Перечень мероприятий подпрограммы 5
"Социальное жилье ЗАТО г.Радужный"</t>
  </si>
  <si>
    <t>к подпрограмме 3 "Обеспечение жильем многодетных семей ЗАТО г. Радужный"</t>
  </si>
  <si>
    <t>О. И. Мазурова, 3-40-97</t>
  </si>
  <si>
    <t>Приложение 
к  подпрограмме 2 "Стимулирование развития жилищного строительства ЗАТО г. Радужный"</t>
  </si>
  <si>
    <t>О. И. Мазурова, 3 40 97</t>
  </si>
  <si>
    <t>2023 год</t>
  </si>
  <si>
    <t xml:space="preserve">Увеличение годового объема ввода жилья к 2023 году до 20,0 тыс.кв. метров </t>
  </si>
  <si>
    <t>Наименование мероприятий</t>
  </si>
  <si>
    <t>Срок  исполнения</t>
  </si>
  <si>
    <t>Субсидии,иные межбюджетные трансферты</t>
  </si>
  <si>
    <t>Обеспечение территории ЗАТО г. Радужный Владимирской области документацией для осуществления градостроительной деятельности</t>
  </si>
  <si>
    <t xml:space="preserve">Проект планировки территории  8  квартала ЗАТО г. Радужный Владимирской области  </t>
  </si>
  <si>
    <t>МКУ «ГКМХ»</t>
  </si>
  <si>
    <t>обеспечение инвестиционных площадок документацией по планировке территорий площадью 69 га</t>
  </si>
  <si>
    <t>Внесение  изменений в генеральный план ЗАТО г. Радужный Владимирской области</t>
  </si>
  <si>
    <t>Актуализация   генеральнго  плана ЗАТО г. Радужный Владимирской области</t>
  </si>
  <si>
    <t>Разработка  проекта межевания 8 квартала ЗАТО г. Радужный Владимирской области</t>
  </si>
  <si>
    <t>для определения границ земельных участков для   строительства индивидуальных жилых домов</t>
  </si>
  <si>
    <t>4.</t>
  </si>
  <si>
    <t>Разработка местных нормативов градостроительного проектирования  городского округа ЗАТО г. Радужный Владимирской области</t>
  </si>
  <si>
    <t>приведение местных нормативов в соответствие  с требованиями Градостроительного кодекса РФ</t>
  </si>
  <si>
    <t>5.</t>
  </si>
  <si>
    <t xml:space="preserve"> Корректировка проекта планировки 9 квартала г. Радужный  Владимирской области</t>
  </si>
  <si>
    <t>КУМИ</t>
  </si>
  <si>
    <t>№
 п/п</t>
  </si>
  <si>
    <t>Перечень мероприятий подпрограммы 1 
"Обеспечение территории ЗАТО г. Радужный Владимирской области
 документацией для осуществления градостроительной деятельности"</t>
  </si>
  <si>
    <t>Приложение 
к  подпрограмме 1 "Обеспечение территории ЗАТО г. Радужный Владимирской области
 документацией для осуществления градостроительной деятельности"</t>
  </si>
  <si>
    <r>
      <rPr>
        <b/>
        <sz val="11"/>
        <color theme="1"/>
        <rFont val="Times New Roman"/>
        <family val="1"/>
        <charset val="204"/>
      </rPr>
      <t xml:space="preserve">Цель: </t>
    </r>
    <r>
      <rPr>
        <sz val="11"/>
        <color theme="1"/>
        <rFont val="Times New Roman"/>
        <family val="1"/>
        <charset val="204"/>
      </rPr>
      <t>своевременная разработка и утверждение документации по планировке территорий, планируемых для развития жилищного строительства, размещения объектов муниципального значения</t>
    </r>
  </si>
  <si>
    <r>
      <rPr>
        <b/>
        <sz val="11"/>
        <color rgb="FF000000"/>
        <rFont val="Times New Roman"/>
        <family val="1"/>
        <charset val="204"/>
      </rPr>
      <t>Задачи:</t>
    </r>
    <r>
      <rPr>
        <sz val="11"/>
        <color rgb="FF000000"/>
        <rFont val="Times New Roman"/>
        <family val="1"/>
        <charset val="204"/>
      </rPr>
      <t xml:space="preserve"> устойчивое развитие территории ЗАТО г. Радужный  Владимирской области, улучшение среды жизнедеятельности человека на территории ЗАТО г. Радужный  Владимирской области</t>
    </r>
  </si>
  <si>
    <t>Актуализация   генерального  плана ЗАТО г. Радужный Владимирской области</t>
  </si>
  <si>
    <t xml:space="preserve">2016-2023 годы </t>
  </si>
  <si>
    <t>Оказание услуг по внесению в Единый государственный реестр недвижимости сведений с координатным описанием границ муниципального образования городской округ ЗАТО г.Радужный, границ населенного пункта город Радужный Владимирской области, по корректировке границ территориальных зон, устанавливаемых правилами землепользования и застройки ЗАТО г.Радужный Владимирской обл.</t>
  </si>
  <si>
    <t>2015-2023</t>
  </si>
  <si>
    <t>2015-2023 г.</t>
  </si>
  <si>
    <t xml:space="preserve">2015-2023 годы </t>
  </si>
  <si>
    <t>2015-2023 годы</t>
  </si>
  <si>
    <t xml:space="preserve">2023 год </t>
  </si>
  <si>
    <t>обеспечение  жильем 7 многодетных семей, нуждающихся в жилых помещениях</t>
  </si>
  <si>
    <t>Предоставление единовременных денежных выплат и субсидий</t>
  </si>
  <si>
    <t>Формирование списков граждан, состоящих на учете нуждающихся в улучшении жилищных условий, изъявивших желание субсидию, социальную выплату</t>
  </si>
  <si>
    <t xml:space="preserve">Предоставление единовременных денежных выплат  за счет средств федерального бюджета не менее 8 гражданам </t>
  </si>
  <si>
    <t xml:space="preserve">Определение норматива стоимости 1 кв. м общей площади жилья по муниципальному образованию для 
расчета размера социальных выплат 
</t>
  </si>
  <si>
    <t xml:space="preserve">Осуществление расчета размера, субсидии, социальной выплаты </t>
  </si>
  <si>
    <t>Перечисление гражданам социальной выплаты</t>
  </si>
  <si>
    <t xml:space="preserve">Предоставление отчетов департаменту строительства и архитектуры администрации Владимирской области </t>
  </si>
  <si>
    <r>
      <rPr>
        <b/>
        <sz val="11"/>
        <rFont val="Times New Roman"/>
        <family val="1"/>
        <charset val="204"/>
      </rPr>
      <t>Цель:</t>
    </r>
    <r>
      <rPr>
        <sz val="11"/>
        <rFont val="Times New Roman"/>
        <family val="1"/>
        <charset val="204"/>
      </rPr>
      <t>С оздание условий для обеспечения доступным и комфортным жильем экономического класса отдельных категорий граждан ЗАТО г. Радужный, состоящих на учете нуждающихся в улучшении жилищных условий, перед которыми государство имеет обязательство по обеспечению жилыми помещениями в соответствии с законодательством Российской Федерации и законодательством Владимирской области</t>
    </r>
  </si>
  <si>
    <r>
      <rPr>
        <b/>
        <sz val="11"/>
        <rFont val="Times New Roman"/>
        <family val="1"/>
        <charset val="204"/>
      </rPr>
      <t>Задача:</t>
    </r>
    <r>
      <rPr>
        <sz val="11"/>
        <rFont val="Times New Roman"/>
        <family val="1"/>
        <charset val="204"/>
      </rPr>
      <t xml:space="preserve"> разработка и внедрение правовых, финансовых, организационных механизмов оказания поддержки категориям граждан, перед которыми государство имеет обязательства  по  обеспечению жилыми помещениями в соответствии с законодательством,  по приобретению (строительству) жилья либо улучшению жилищных условий</t>
    </r>
  </si>
  <si>
    <r>
      <rPr>
        <b/>
        <sz val="12"/>
        <rFont val="Times New Roman"/>
        <family val="1"/>
        <charset val="204"/>
      </rPr>
      <t xml:space="preserve">Перечень мероприятий подпрограммы 4 </t>
    </r>
    <r>
      <rPr>
        <sz val="12"/>
        <rFont val="Times New Roman"/>
        <family val="1"/>
        <charset val="204"/>
      </rPr>
      <t xml:space="preserve">
«Создание условий для обеспечения доступным и комфортным жильем отдельных категорий граждан ЗАТО г.Радужный, установленных законодательством»</t>
    </r>
  </si>
  <si>
    <t>Приложение 
к подпрограмме 4 «Создание условий для обеспечения доступным и комфортным жильем отдельных категорий граждан 
ЗАТО г.Радужный, установленных законодательством»</t>
  </si>
  <si>
    <t>2015-2023 
годы</t>
  </si>
  <si>
    <t>Строительство инженерной и транспортной инфроструктуры в 7/1  квартале, 7/2 квартале (временная щебеночная дорога), 7/3 квартале, планировка 7/3 квартала</t>
  </si>
  <si>
    <t>в том числе</t>
  </si>
  <si>
    <t>Строительство детского сада на 235 мест (начало) в 7/3 квартале - 35 млн.</t>
  </si>
  <si>
    <t>Планировка территории 7/3 квартала</t>
  </si>
  <si>
    <t>Строительство временной щебеночной дороги в 7/3 квартале</t>
  </si>
  <si>
    <t xml:space="preserve">Увеличение годового объема ввода жилья к 2020 году до 20,0 тыс.кв. метров </t>
  </si>
  <si>
    <t xml:space="preserve">Администрация ЗАТО г. Радужный, 
</t>
  </si>
  <si>
    <t>Обеспечение жильем 90 семей, признанных в установленном порядке  нуждающимися в  жилых помещениях по договорам социального найма, и договорам найма специализированного жилищного фонда.</t>
  </si>
  <si>
    <t>3. Ресурсное обеспечение программы</t>
  </si>
  <si>
    <t>Наименование программы, подпрограмм</t>
  </si>
  <si>
    <t xml:space="preserve">Срок исполнения, год </t>
  </si>
  <si>
    <t>Исполнители</t>
  </si>
  <si>
    <t>Собственные доходы:</t>
  </si>
  <si>
    <t>1.</t>
  </si>
  <si>
    <t>Муниципальная программа "Обеспечение доступным и комфортным жильем населения ЗАТО г.Радужный Владимирской области"</t>
  </si>
  <si>
    <t>Администрация ЗАТО г.Радужный   МКУ «ГКМХ»    КУМИ</t>
  </si>
  <si>
    <t>Итого по программе</t>
  </si>
  <si>
    <t>1.1.</t>
  </si>
  <si>
    <t>Подпрограмма 1 "Обеспечение территории ЗАТО г. Радужный Владимирской области документацией для осуществления градостроительной деятельности"</t>
  </si>
  <si>
    <t>Подпрограмма 2  "Стимулирование развития жилищного строительства ЗАТО  г. Радужный "</t>
  </si>
  <si>
    <t xml:space="preserve">Администрация ЗАТО г.Радужный   МКУ «ГКМХ»   </t>
  </si>
  <si>
    <t>Подпрограмма  4 "Создание условий для обеспечения доступным и комфортным жильем отдельных категорий граждан ЗАТО г.Радужный, установленных законодательством".</t>
  </si>
  <si>
    <t>Администрация ЗАТО г.Радужный         МКУ «ГКМХ»</t>
  </si>
  <si>
    <t>Подпрограмма 5 "Социальное жилье ЗАТО г.Радужный".</t>
  </si>
  <si>
    <t>Подпрограмма 6 "Обеспечение жильем молодых семей ЗАТО г.Радужный"</t>
  </si>
  <si>
    <t xml:space="preserve">2016-2022 годы </t>
  </si>
  <si>
    <r>
      <t xml:space="preserve">Подпрограмма 3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Обеспечение жильем многодетных семей ЗАТО  г. Радужный"</t>
    </r>
  </si>
  <si>
    <t>Администрация ЗАТО г.Радужный         КУМИ
МКУ «ГКМХ»</t>
  </si>
  <si>
    <t xml:space="preserve">  МКУ «ГКМХ»    КУМИ</t>
  </si>
  <si>
    <t>Исп.: О. И. Мазурова 3-40-97</t>
  </si>
  <si>
    <t>обеспечение  жильем 17  молодых семей, нуждающихся в жилых помещениях</t>
  </si>
  <si>
    <t xml:space="preserve">Обеспечение инженерной и транспортной инфраструктурой земельных участков, предоставляемых (предоставленных) для индивидуального жилищного строительства семьям, имеющим троих и более детей в возрасте до18 лет, в ЗАТО г. Радужный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</si>
</sst>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0000"/>
    <numFmt numFmtId="166" formatCode="#,##0.00000"/>
    <numFmt numFmtId="167" formatCode="#,##0.00\ &quot;р.&quot;"/>
    <numFmt numFmtId="168" formatCode="#,##0.00000\ _р_."/>
    <numFmt numFmtId="169" formatCode="0.0000"/>
    <numFmt numFmtId="170" formatCode="#,##0.0000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8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4" fillId="0" borderId="7" xfId="0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0" fillId="0" borderId="7" xfId="0" applyFont="1" applyBorder="1"/>
    <xf numFmtId="0" fontId="9" fillId="0" borderId="0" xfId="0" applyFont="1" applyBorder="1" applyAlignment="1">
      <alignment vertical="top"/>
    </xf>
    <xf numFmtId="0" fontId="9" fillId="0" borderId="1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9" fillId="0" borderId="0" xfId="0" applyFont="1" applyBorder="1"/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/>
    </xf>
    <xf numFmtId="0" fontId="0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/>
    <xf numFmtId="0" fontId="8" fillId="0" borderId="1" xfId="0" applyFont="1" applyBorder="1" applyAlignment="1">
      <alignment vertical="top"/>
    </xf>
    <xf numFmtId="4" fontId="13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0" fontId="6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vertical="top" wrapText="1"/>
    </xf>
    <xf numFmtId="49" fontId="8" fillId="0" borderId="1" xfId="0" applyNumberFormat="1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15" fillId="0" borderId="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4" fillId="0" borderId="0" xfId="0" applyFont="1" applyBorder="1"/>
    <xf numFmtId="0" fontId="4" fillId="0" borderId="7" xfId="0" applyFont="1" applyBorder="1" applyAlignment="1">
      <alignment horizontal="center" vertical="center"/>
    </xf>
    <xf numFmtId="0" fontId="0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165" fontId="4" fillId="0" borderId="5" xfId="0" applyNumberFormat="1" applyFont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 vertical="top"/>
    </xf>
    <xf numFmtId="165" fontId="4" fillId="0" borderId="5" xfId="0" applyNumberFormat="1" applyFont="1" applyBorder="1" applyAlignment="1">
      <alignment horizontal="center" vertical="top"/>
    </xf>
    <xf numFmtId="165" fontId="4" fillId="0" borderId="1" xfId="0" applyNumberFormat="1" applyFont="1" applyFill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165" fontId="6" fillId="0" borderId="5" xfId="0" applyNumberFormat="1" applyFont="1" applyBorder="1" applyAlignment="1">
      <alignment horizontal="center" vertical="top"/>
    </xf>
    <xf numFmtId="165" fontId="0" fillId="0" borderId="0" xfId="0" applyNumberFormat="1"/>
    <xf numFmtId="165" fontId="8" fillId="0" borderId="9" xfId="0" applyNumberFormat="1" applyFont="1" applyBorder="1" applyAlignment="1">
      <alignment horizontal="center"/>
    </xf>
    <xf numFmtId="165" fontId="8" fillId="0" borderId="9" xfId="0" applyNumberFormat="1" applyFont="1" applyFill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5" fontId="8" fillId="0" borderId="5" xfId="0" applyNumberFormat="1" applyFont="1" applyFill="1" applyBorder="1" applyAlignment="1">
      <alignment horizontal="center"/>
    </xf>
    <xf numFmtId="165" fontId="8" fillId="0" borderId="14" xfId="0" applyNumberFormat="1" applyFont="1" applyBorder="1" applyAlignment="1">
      <alignment horizontal="center"/>
    </xf>
    <xf numFmtId="165" fontId="8" fillId="0" borderId="1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/>
    </xf>
    <xf numFmtId="165" fontId="15" fillId="0" borderId="1" xfId="0" applyNumberFormat="1" applyFont="1" applyBorder="1" applyAlignment="1">
      <alignment horizontal="center"/>
    </xf>
    <xf numFmtId="165" fontId="8" fillId="0" borderId="5" xfId="0" applyNumberFormat="1" applyFont="1" applyBorder="1" applyAlignment="1"/>
    <xf numFmtId="165" fontId="8" fillId="0" borderId="5" xfId="0" applyNumberFormat="1" applyFont="1" applyBorder="1"/>
    <xf numFmtId="165" fontId="8" fillId="0" borderId="5" xfId="0" applyNumberFormat="1" applyFont="1" applyBorder="1" applyAlignment="1">
      <alignment wrapText="1"/>
    </xf>
    <xf numFmtId="0" fontId="8" fillId="0" borderId="5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8" fillId="0" borderId="5" xfId="0" applyFont="1" applyBorder="1"/>
    <xf numFmtId="0" fontId="0" fillId="0" borderId="0" xfId="0" applyAlignment="1">
      <alignment horizontal="center" wrapText="1"/>
    </xf>
    <xf numFmtId="165" fontId="8" fillId="0" borderId="1" xfId="0" applyNumberFormat="1" applyFont="1" applyFill="1" applyBorder="1" applyAlignment="1">
      <alignment horizontal="center" vertical="top"/>
    </xf>
    <xf numFmtId="165" fontId="8" fillId="0" borderId="1" xfId="0" applyNumberFormat="1" applyFont="1" applyFill="1" applyBorder="1" applyAlignment="1">
      <alignment horizontal="center" vertical="top" wrapText="1"/>
    </xf>
    <xf numFmtId="165" fontId="15" fillId="0" borderId="1" xfId="0" applyNumberFormat="1" applyFont="1" applyFill="1" applyBorder="1" applyAlignment="1">
      <alignment horizontal="center" vertical="top"/>
    </xf>
    <xf numFmtId="165" fontId="15" fillId="0" borderId="1" xfId="0" applyNumberFormat="1" applyFont="1" applyFill="1" applyBorder="1" applyAlignment="1">
      <alignment horizontal="center" vertical="top" wrapText="1"/>
    </xf>
    <xf numFmtId="16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vertical="top"/>
    </xf>
    <xf numFmtId="168" fontId="8" fillId="0" borderId="1" xfId="0" applyNumberFormat="1" applyFont="1" applyBorder="1" applyAlignment="1"/>
    <xf numFmtId="168" fontId="8" fillId="0" borderId="1" xfId="0" applyNumberFormat="1" applyFont="1" applyBorder="1" applyAlignment="1">
      <alignment horizontal="center"/>
    </xf>
    <xf numFmtId="168" fontId="8" fillId="0" borderId="1" xfId="0" applyNumberFormat="1" applyFont="1" applyBorder="1"/>
    <xf numFmtId="168" fontId="8" fillId="0" borderId="1" xfId="0" applyNumberFormat="1" applyFont="1" applyBorder="1" applyAlignment="1">
      <alignment horizontal="center" vertical="center" wrapText="1"/>
    </xf>
    <xf numFmtId="168" fontId="15" fillId="0" borderId="1" xfId="0" applyNumberFormat="1" applyFont="1" applyBorder="1" applyAlignment="1">
      <alignment horizontal="center"/>
    </xf>
    <xf numFmtId="168" fontId="8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/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165" fontId="8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4" fontId="4" fillId="0" borderId="0" xfId="0" applyNumberFormat="1" applyFont="1"/>
    <xf numFmtId="4" fontId="4" fillId="0" borderId="0" xfId="0" applyNumberFormat="1" applyFont="1" applyBorder="1"/>
    <xf numFmtId="16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center" wrapText="1"/>
    </xf>
    <xf numFmtId="0" fontId="22" fillId="0" borderId="1" xfId="0" applyFont="1" applyBorder="1" applyAlignment="1">
      <alignment vertical="center" wrapText="1"/>
    </xf>
    <xf numFmtId="0" fontId="0" fillId="0" borderId="0" xfId="0" applyBorder="1" applyAlignment="1"/>
    <xf numFmtId="166" fontId="0" fillId="0" borderId="0" xfId="0" applyNumberFormat="1" applyBorder="1" applyAlignment="1"/>
    <xf numFmtId="165" fontId="4" fillId="0" borderId="5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4" fillId="0" borderId="7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/>
    <xf numFmtId="0" fontId="9" fillId="0" borderId="1" xfId="0" applyFont="1" applyBorder="1" applyAlignment="1">
      <alignment horizontal="left" vertical="top"/>
    </xf>
    <xf numFmtId="0" fontId="23" fillId="0" borderId="1" xfId="0" applyFont="1" applyBorder="1"/>
    <xf numFmtId="0" fontId="23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center" wrapText="1"/>
    </xf>
    <xf numFmtId="169" fontId="9" fillId="0" borderId="1" xfId="0" applyNumberFormat="1" applyFont="1" applyBorder="1" applyAlignment="1">
      <alignment horizontal="center" vertical="top"/>
    </xf>
    <xf numFmtId="169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 vertical="top"/>
    </xf>
    <xf numFmtId="169" fontId="9" fillId="0" borderId="1" xfId="0" applyNumberFormat="1" applyFont="1" applyFill="1" applyBorder="1" applyAlignment="1">
      <alignment horizontal="center"/>
    </xf>
    <xf numFmtId="169" fontId="9" fillId="0" borderId="1" xfId="0" applyNumberFormat="1" applyFont="1" applyBorder="1" applyAlignment="1">
      <alignment horizontal="center" vertical="center" wrapText="1"/>
    </xf>
    <xf numFmtId="169" fontId="9" fillId="0" borderId="1" xfId="0" applyNumberFormat="1" applyFont="1" applyBorder="1" applyAlignment="1">
      <alignment horizontal="center" vertical="top" wrapText="1"/>
    </xf>
    <xf numFmtId="169" fontId="9" fillId="0" borderId="1" xfId="0" applyNumberFormat="1" applyFont="1" applyBorder="1" applyAlignment="1">
      <alignment horizontal="center" wrapText="1"/>
    </xf>
    <xf numFmtId="165" fontId="0" fillId="0" borderId="7" xfId="0" applyNumberFormat="1" applyFont="1" applyBorder="1"/>
    <xf numFmtId="169" fontId="4" fillId="0" borderId="1" xfId="0" applyNumberFormat="1" applyFont="1" applyBorder="1" applyAlignment="1">
      <alignment horizontal="center"/>
    </xf>
    <xf numFmtId="0" fontId="25" fillId="0" borderId="5" xfId="0" applyFont="1" applyBorder="1" applyAlignment="1">
      <alignment vertical="top" wrapText="1"/>
    </xf>
    <xf numFmtId="0" fontId="25" fillId="0" borderId="11" xfId="0" applyFont="1" applyBorder="1" applyAlignment="1">
      <alignment vertical="top" wrapText="1"/>
    </xf>
    <xf numFmtId="0" fontId="26" fillId="0" borderId="1" xfId="0" applyFont="1" applyBorder="1" applyAlignment="1">
      <alignment horizontal="left" vertical="top"/>
    </xf>
    <xf numFmtId="0" fontId="26" fillId="0" borderId="5" xfId="0" applyFont="1" applyBorder="1"/>
    <xf numFmtId="169" fontId="0" fillId="0" borderId="0" xfId="0" applyNumberFormat="1"/>
    <xf numFmtId="169" fontId="9" fillId="0" borderId="4" xfId="0" applyNumberFormat="1" applyFont="1" applyFill="1" applyBorder="1" applyAlignment="1">
      <alignment horizontal="center" vertical="top"/>
    </xf>
    <xf numFmtId="4" fontId="0" fillId="0" borderId="0" xfId="0" applyNumberFormat="1"/>
    <xf numFmtId="169" fontId="26" fillId="0" borderId="1" xfId="0" applyNumberFormat="1" applyFont="1" applyFill="1" applyBorder="1" applyAlignment="1">
      <alignment horizontal="center" vertical="top" wrapText="1"/>
    </xf>
    <xf numFmtId="169" fontId="26" fillId="0" borderId="1" xfId="0" applyNumberFormat="1" applyFont="1" applyFill="1" applyBorder="1" applyAlignment="1">
      <alignment horizontal="center" vertical="top"/>
    </xf>
    <xf numFmtId="169" fontId="25" fillId="0" borderId="1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13" fillId="0" borderId="0" xfId="0" applyFont="1" applyAlignment="1">
      <alignment horizont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justify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166" fontId="15" fillId="0" borderId="1" xfId="0" applyNumberFormat="1" applyFont="1" applyBorder="1" applyAlignment="1">
      <alignment horizontal="center" vertical="top"/>
    </xf>
    <xf numFmtId="166" fontId="15" fillId="0" borderId="5" xfId="0" applyNumberFormat="1" applyFont="1" applyBorder="1" applyAlignment="1">
      <alignment horizontal="center" vertical="top"/>
    </xf>
    <xf numFmtId="166" fontId="4" fillId="0" borderId="1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5" xfId="0" applyNumberFormat="1" applyFont="1" applyBorder="1" applyAlignment="1">
      <alignment horizontal="center" vertical="center"/>
    </xf>
    <xf numFmtId="166" fontId="4" fillId="0" borderId="1" xfId="0" applyNumberFormat="1" applyFont="1" applyBorder="1"/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 vertical="center"/>
    </xf>
    <xf numFmtId="166" fontId="15" fillId="0" borderId="5" xfId="0" applyNumberFormat="1" applyFont="1" applyBorder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/>
    </xf>
    <xf numFmtId="166" fontId="15" fillId="0" borderId="5" xfId="0" applyNumberFormat="1" applyFont="1" applyBorder="1" applyAlignment="1">
      <alignment horizontal="center"/>
    </xf>
    <xf numFmtId="166" fontId="15" fillId="0" borderId="1" xfId="0" applyNumberFormat="1" applyFont="1" applyBorder="1" applyAlignment="1">
      <alignment horizontal="center"/>
    </xf>
    <xf numFmtId="166" fontId="8" fillId="0" borderId="5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166" fontId="8" fillId="0" borderId="11" xfId="0" applyNumberFormat="1" applyFont="1" applyBorder="1" applyAlignment="1">
      <alignment horizontal="center"/>
    </xf>
    <xf numFmtId="170" fontId="23" fillId="0" borderId="1" xfId="0" applyNumberFormat="1" applyFont="1" applyBorder="1" applyAlignment="1">
      <alignment horizontal="center" vertical="top" wrapText="1"/>
    </xf>
    <xf numFmtId="170" fontId="9" fillId="0" borderId="1" xfId="0" applyNumberFormat="1" applyFont="1" applyBorder="1" applyAlignment="1">
      <alignment horizontal="center" vertical="top" wrapText="1"/>
    </xf>
    <xf numFmtId="170" fontId="9" fillId="0" borderId="1" xfId="0" applyNumberFormat="1" applyFont="1" applyBorder="1" applyAlignment="1">
      <alignment horizontal="center"/>
    </xf>
    <xf numFmtId="170" fontId="1" fillId="0" borderId="1" xfId="0" applyNumberFormat="1" applyFont="1" applyBorder="1" applyAlignment="1">
      <alignment horizontal="center"/>
    </xf>
    <xf numFmtId="166" fontId="15" fillId="0" borderId="1" xfId="0" applyNumberFormat="1" applyFont="1" applyFill="1" applyBorder="1" applyAlignment="1">
      <alignment horizontal="center" vertical="top" wrapText="1"/>
    </xf>
    <xf numFmtId="166" fontId="8" fillId="0" borderId="1" xfId="0" applyNumberFormat="1" applyFont="1" applyFill="1" applyBorder="1" applyAlignment="1">
      <alignment horizontal="center" vertical="top" wrapText="1"/>
    </xf>
    <xf numFmtId="166" fontId="8" fillId="0" borderId="1" xfId="0" applyNumberFormat="1" applyFont="1" applyFill="1" applyBorder="1" applyAlignment="1">
      <alignment horizontal="center" vertical="top"/>
    </xf>
    <xf numFmtId="168" fontId="8" fillId="0" borderId="4" xfId="0" applyNumberFormat="1" applyFont="1" applyFill="1" applyBorder="1" applyAlignment="1">
      <alignment horizontal="center"/>
    </xf>
    <xf numFmtId="168" fontId="8" fillId="2" borderId="4" xfId="0" applyNumberFormat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165" fontId="29" fillId="0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5" fontId="30" fillId="0" borderId="1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Alignment="1">
      <alignment horizontal="center" vertical="center"/>
    </xf>
    <xf numFmtId="165" fontId="0" fillId="0" borderId="0" xfId="0" applyNumberFormat="1" applyFont="1" applyAlignment="1">
      <alignment horizontal="center"/>
    </xf>
    <xf numFmtId="165" fontId="31" fillId="0" borderId="1" xfId="0" applyNumberFormat="1" applyFont="1" applyFill="1" applyBorder="1" applyAlignment="1">
      <alignment horizontal="center" vertical="center" wrapText="1"/>
    </xf>
    <xf numFmtId="165" fontId="29" fillId="0" borderId="5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169" fontId="4" fillId="0" borderId="1" xfId="0" applyNumberFormat="1" applyFont="1" applyBorder="1" applyAlignment="1">
      <alignment horizontal="center" vertical="center" wrapText="1"/>
    </xf>
    <xf numFmtId="169" fontId="4" fillId="0" borderId="2" xfId="0" applyNumberFormat="1" applyFont="1" applyBorder="1" applyAlignment="1">
      <alignment horizontal="center" vertical="center" wrapText="1"/>
    </xf>
    <xf numFmtId="169" fontId="6" fillId="0" borderId="1" xfId="0" applyNumberFormat="1" applyFont="1" applyBorder="1" applyAlignment="1">
      <alignment horizontal="center" vertical="center" wrapText="1"/>
    </xf>
    <xf numFmtId="169" fontId="8" fillId="0" borderId="1" xfId="0" applyNumberFormat="1" applyFont="1" applyFill="1" applyBorder="1" applyAlignment="1">
      <alignment horizontal="center" vertical="top"/>
    </xf>
    <xf numFmtId="169" fontId="8" fillId="0" borderId="1" xfId="0" applyNumberFormat="1" applyFont="1" applyFill="1" applyBorder="1" applyAlignment="1">
      <alignment horizontal="center" vertical="top" wrapText="1"/>
    </xf>
    <xf numFmtId="169" fontId="8" fillId="0" borderId="4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/>
    <xf numFmtId="165" fontId="4" fillId="0" borderId="1" xfId="0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166" fontId="0" fillId="0" borderId="7" xfId="0" applyNumberFormat="1" applyFont="1" applyBorder="1"/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19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4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22" fillId="0" borderId="11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vertical="top" wrapText="1"/>
    </xf>
    <xf numFmtId="0" fontId="22" fillId="0" borderId="14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165" fontId="4" fillId="0" borderId="5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22" fillId="0" borderId="11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left" vertical="top" wrapText="1"/>
    </xf>
    <xf numFmtId="0" fontId="22" fillId="0" borderId="13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22" fillId="0" borderId="15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5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4" fillId="0" borderId="0" xfId="0" applyFont="1" applyBorder="1"/>
    <xf numFmtId="166" fontId="4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166" fontId="15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22" fillId="0" borderId="11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166" fontId="15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5" fontId="8" fillId="0" borderId="11" xfId="0" applyNumberFormat="1" applyFont="1" applyBorder="1" applyAlignment="1">
      <alignment horizontal="center"/>
    </xf>
    <xf numFmtId="165" fontId="8" fillId="0" borderId="14" xfId="0" applyNumberFormat="1" applyFont="1" applyBorder="1" applyAlignment="1">
      <alignment horizontal="center"/>
    </xf>
    <xf numFmtId="165" fontId="8" fillId="0" borderId="9" xfId="0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25" fillId="0" borderId="2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/>
    </xf>
    <xf numFmtId="0" fontId="24" fillId="0" borderId="0" xfId="0" applyFont="1" applyBorder="1" applyAlignment="1">
      <alignment horizontal="center" wrapText="1"/>
    </xf>
    <xf numFmtId="0" fontId="24" fillId="0" borderId="15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169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169" fontId="9" fillId="0" borderId="1" xfId="0" applyNumberFormat="1" applyFont="1" applyBorder="1" applyAlignment="1">
      <alignment horizontal="center" vertical="top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24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169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top" wrapText="1"/>
    </xf>
    <xf numFmtId="49" fontId="8" fillId="0" borderId="3" xfId="0" applyNumberFormat="1" applyFont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left" vertical="top" wrapText="1"/>
    </xf>
    <xf numFmtId="49" fontId="15" fillId="0" borderId="6" xfId="0" applyNumberFormat="1" applyFont="1" applyBorder="1" applyAlignment="1">
      <alignment horizontal="left" vertical="top" wrapText="1"/>
    </xf>
    <xf numFmtId="49" fontId="15" fillId="0" borderId="7" xfId="0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8" fillId="0" borderId="11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wrapText="1"/>
    </xf>
    <xf numFmtId="49" fontId="8" fillId="0" borderId="13" xfId="0" applyNumberFormat="1" applyFont="1" applyBorder="1" applyAlignment="1">
      <alignment horizontal="center" vertical="top" wrapText="1"/>
    </xf>
    <xf numFmtId="49" fontId="8" fillId="0" borderId="15" xfId="0" applyNumberFormat="1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14" fontId="8" fillId="0" borderId="2" xfId="0" applyNumberFormat="1" applyFont="1" applyBorder="1" applyAlignment="1">
      <alignment horizontal="center" vertical="top" wrapText="1"/>
    </xf>
    <xf numFmtId="14" fontId="8" fillId="0" borderId="4" xfId="0" applyNumberFormat="1" applyFont="1" applyBorder="1" applyAlignment="1">
      <alignment horizontal="center" vertical="top" wrapText="1"/>
    </xf>
    <xf numFmtId="14" fontId="8" fillId="0" borderId="3" xfId="0" applyNumberFormat="1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166" fontId="8" fillId="0" borderId="1" xfId="0" applyNumberFormat="1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168" fontId="8" fillId="0" borderId="1" xfId="0" applyNumberFormat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167" fontId="8" fillId="0" borderId="4" xfId="0" applyNumberFormat="1" applyFont="1" applyBorder="1" applyAlignment="1">
      <alignment horizontal="center" vertical="center"/>
    </xf>
    <xf numFmtId="167" fontId="8" fillId="0" borderId="3" xfId="0" applyNumberFormat="1" applyFont="1" applyBorder="1" applyAlignment="1">
      <alignment horizontal="center" vertical="center"/>
    </xf>
    <xf numFmtId="168" fontId="8" fillId="2" borderId="1" xfId="0" applyNumberFormat="1" applyFont="1" applyFill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167" fontId="8" fillId="0" borderId="2" xfId="0" applyNumberFormat="1" applyFont="1" applyBorder="1" applyAlignment="1">
      <alignment horizontal="center" vertical="center" wrapText="1"/>
    </xf>
    <xf numFmtId="167" fontId="8" fillId="0" borderId="4" xfId="0" applyNumberFormat="1" applyFont="1" applyBorder="1" applyAlignment="1">
      <alignment horizontal="center" vertical="center" wrapText="1"/>
    </xf>
    <xf numFmtId="167" fontId="8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0" fontId="27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justify" vertical="center" wrapText="1"/>
    </xf>
    <xf numFmtId="0" fontId="29" fillId="0" borderId="4" xfId="0" applyFont="1" applyFill="1" applyBorder="1" applyAlignment="1">
      <alignment horizontal="justify" vertical="center" wrapText="1"/>
    </xf>
    <xf numFmtId="0" fontId="29" fillId="0" borderId="3" xfId="0" applyFont="1" applyFill="1" applyBorder="1" applyAlignment="1">
      <alignment horizontal="justify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top" wrapText="1"/>
    </xf>
    <xf numFmtId="0" fontId="28" fillId="0" borderId="4" xfId="0" applyFont="1" applyFill="1" applyBorder="1" applyAlignment="1">
      <alignment horizontal="center" vertical="top" wrapText="1"/>
    </xf>
    <xf numFmtId="0" fontId="28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opLeftCell="A16" workbookViewId="0">
      <selection activeCell="A9" sqref="A9:J9"/>
    </sheetView>
  </sheetViews>
  <sheetFormatPr defaultRowHeight="15" x14ac:dyDescent="0.25"/>
  <cols>
    <col min="1" max="1" width="4.28515625" customWidth="1"/>
    <col min="2" max="2" width="34.28515625" customWidth="1"/>
    <col min="3" max="3" width="12.42578125" customWidth="1"/>
    <col min="4" max="4" width="14.28515625" customWidth="1"/>
    <col min="6" max="6" width="15" customWidth="1"/>
    <col min="7" max="7" width="15.140625" customWidth="1"/>
    <col min="9" max="9" width="12.42578125" customWidth="1"/>
    <col min="10" max="10" width="22" customWidth="1"/>
  </cols>
  <sheetData>
    <row r="1" spans="1:10" ht="18" customHeight="1" x14ac:dyDescent="0.25">
      <c r="A1" s="128"/>
      <c r="B1" s="129"/>
      <c r="C1" s="128"/>
      <c r="D1" s="133"/>
      <c r="E1" s="133"/>
      <c r="F1" s="133"/>
      <c r="G1" s="249"/>
      <c r="H1" s="249"/>
      <c r="I1" s="249"/>
      <c r="J1" s="249"/>
    </row>
    <row r="2" spans="1:10" ht="57.75" customHeight="1" x14ac:dyDescent="0.25">
      <c r="A2" s="128"/>
      <c r="B2" s="129"/>
      <c r="C2" s="128"/>
      <c r="D2" s="133"/>
      <c r="E2" s="133"/>
      <c r="F2" s="252" t="s">
        <v>154</v>
      </c>
      <c r="G2" s="253"/>
      <c r="H2" s="253"/>
      <c r="I2" s="253"/>
      <c r="J2" s="253"/>
    </row>
    <row r="3" spans="1:10" ht="15.75" x14ac:dyDescent="0.25">
      <c r="A3" s="115"/>
      <c r="B3" s="130"/>
      <c r="C3" s="115"/>
      <c r="D3" s="134"/>
      <c r="E3" s="134"/>
      <c r="F3" s="134"/>
      <c r="G3" s="250"/>
      <c r="H3" s="250"/>
      <c r="I3" s="250"/>
      <c r="J3" s="250"/>
    </row>
    <row r="4" spans="1:10" ht="48" customHeight="1" x14ac:dyDescent="0.25">
      <c r="A4" s="251" t="s">
        <v>153</v>
      </c>
      <c r="B4" s="251"/>
      <c r="C4" s="251"/>
      <c r="D4" s="251"/>
      <c r="E4" s="251"/>
      <c r="F4" s="251"/>
      <c r="G4" s="251"/>
      <c r="H4" s="251"/>
      <c r="I4" s="251"/>
      <c r="J4" s="251"/>
    </row>
    <row r="5" spans="1:10" x14ac:dyDescent="0.25">
      <c r="A5" s="243" t="s">
        <v>152</v>
      </c>
      <c r="B5" s="246" t="s">
        <v>135</v>
      </c>
      <c r="C5" s="246" t="s">
        <v>136</v>
      </c>
      <c r="D5" s="254" t="s">
        <v>7</v>
      </c>
      <c r="E5" s="257" t="s">
        <v>1</v>
      </c>
      <c r="F5" s="258"/>
      <c r="G5" s="259"/>
      <c r="H5" s="246" t="s">
        <v>2</v>
      </c>
      <c r="I5" s="260" t="s">
        <v>8</v>
      </c>
      <c r="J5" s="260" t="s">
        <v>11</v>
      </c>
    </row>
    <row r="6" spans="1:10" x14ac:dyDescent="0.25">
      <c r="A6" s="244"/>
      <c r="B6" s="247"/>
      <c r="C6" s="247"/>
      <c r="D6" s="255"/>
      <c r="E6" s="254" t="s">
        <v>3</v>
      </c>
      <c r="F6" s="257" t="s">
        <v>4</v>
      </c>
      <c r="G6" s="259"/>
      <c r="H6" s="247"/>
      <c r="I6" s="260"/>
      <c r="J6" s="260"/>
    </row>
    <row r="7" spans="1:10" ht="52.5" customHeight="1" x14ac:dyDescent="0.25">
      <c r="A7" s="245"/>
      <c r="B7" s="248"/>
      <c r="C7" s="248"/>
      <c r="D7" s="256"/>
      <c r="E7" s="256"/>
      <c r="F7" s="138" t="s">
        <v>137</v>
      </c>
      <c r="G7" s="138" t="s">
        <v>5</v>
      </c>
      <c r="H7" s="248"/>
      <c r="I7" s="260"/>
      <c r="J7" s="260"/>
    </row>
    <row r="8" spans="1:10" x14ac:dyDescent="0.25">
      <c r="A8" s="139">
        <v>1</v>
      </c>
      <c r="B8" s="123">
        <v>2</v>
      </c>
      <c r="C8" s="139">
        <v>3</v>
      </c>
      <c r="D8" s="140">
        <v>4</v>
      </c>
      <c r="E8" s="140">
        <v>5</v>
      </c>
      <c r="F8" s="140">
        <v>6</v>
      </c>
      <c r="G8" s="140">
        <v>7</v>
      </c>
      <c r="H8" s="139">
        <v>8</v>
      </c>
      <c r="I8" s="139">
        <v>9</v>
      </c>
      <c r="J8" s="139">
        <v>10</v>
      </c>
    </row>
    <row r="9" spans="1:10" ht="16.5" customHeight="1" x14ac:dyDescent="0.25">
      <c r="A9" s="263" t="s">
        <v>138</v>
      </c>
      <c r="B9" s="264"/>
      <c r="C9" s="264"/>
      <c r="D9" s="264"/>
      <c r="E9" s="264"/>
      <c r="F9" s="264"/>
      <c r="G9" s="264"/>
      <c r="H9" s="264"/>
      <c r="I9" s="264"/>
      <c r="J9" s="265"/>
    </row>
    <row r="10" spans="1:10" ht="36" customHeight="1" x14ac:dyDescent="0.25">
      <c r="A10" s="263" t="s">
        <v>155</v>
      </c>
      <c r="B10" s="264"/>
      <c r="C10" s="264"/>
      <c r="D10" s="264"/>
      <c r="E10" s="264"/>
      <c r="F10" s="264"/>
      <c r="G10" s="264"/>
      <c r="H10" s="264"/>
      <c r="I10" s="264"/>
      <c r="J10" s="265"/>
    </row>
    <row r="11" spans="1:10" ht="36" customHeight="1" x14ac:dyDescent="0.25">
      <c r="A11" s="266" t="s">
        <v>156</v>
      </c>
      <c r="B11" s="267"/>
      <c r="C11" s="267"/>
      <c r="D11" s="267"/>
      <c r="E11" s="267"/>
      <c r="F11" s="267"/>
      <c r="G11" s="267"/>
      <c r="H11" s="267"/>
      <c r="I11" s="267"/>
      <c r="J11" s="268"/>
    </row>
    <row r="12" spans="1:10" x14ac:dyDescent="0.25">
      <c r="A12" s="136"/>
      <c r="B12" s="141" t="s">
        <v>6</v>
      </c>
      <c r="C12" s="132" t="s">
        <v>160</v>
      </c>
      <c r="D12" s="135">
        <f>SUM(E12:H12)</f>
        <v>1758.92</v>
      </c>
      <c r="E12" s="135">
        <f>SUM(E14:E21)</f>
        <v>0</v>
      </c>
      <c r="F12" s="135">
        <f>SUM(F14:F21)</f>
        <v>920.12599999999998</v>
      </c>
      <c r="G12" s="135">
        <f>SUM(G14:G21)</f>
        <v>838.79399999999998</v>
      </c>
      <c r="H12" s="136"/>
      <c r="I12" s="136"/>
      <c r="J12" s="136"/>
    </row>
    <row r="13" spans="1:10" ht="18" customHeight="1" x14ac:dyDescent="0.25">
      <c r="A13" s="136"/>
      <c r="B13" s="141" t="s">
        <v>9</v>
      </c>
      <c r="C13" s="132"/>
      <c r="D13" s="135"/>
      <c r="E13" s="135"/>
      <c r="F13" s="135"/>
      <c r="G13" s="135"/>
      <c r="H13" s="136"/>
      <c r="I13" s="136"/>
      <c r="J13" s="136"/>
    </row>
    <row r="14" spans="1:10" ht="93.75" customHeight="1" x14ac:dyDescent="0.25">
      <c r="A14" s="136">
        <v>1</v>
      </c>
      <c r="B14" s="131" t="s">
        <v>139</v>
      </c>
      <c r="C14" s="117" t="s">
        <v>12</v>
      </c>
      <c r="D14" s="233">
        <f>SUM(E14:H14)</f>
        <v>710.92000000000007</v>
      </c>
      <c r="E14" s="233">
        <v>0</v>
      </c>
      <c r="F14" s="233">
        <v>359.92</v>
      </c>
      <c r="G14" s="233">
        <v>351</v>
      </c>
      <c r="H14" s="233"/>
      <c r="I14" s="121" t="s">
        <v>140</v>
      </c>
      <c r="J14" s="137" t="s">
        <v>141</v>
      </c>
    </row>
    <row r="15" spans="1:10" ht="75" x14ac:dyDescent="0.25">
      <c r="A15" s="136">
        <v>2</v>
      </c>
      <c r="B15" s="131" t="s">
        <v>142</v>
      </c>
      <c r="C15" s="117" t="s">
        <v>13</v>
      </c>
      <c r="D15" s="233">
        <f t="shared" ref="D15:D27" si="0">SUM(E15:H15)</f>
        <v>150</v>
      </c>
      <c r="E15" s="233">
        <v>0</v>
      </c>
      <c r="F15" s="233">
        <v>90</v>
      </c>
      <c r="G15" s="233">
        <v>60</v>
      </c>
      <c r="H15" s="233"/>
      <c r="I15" s="121" t="s">
        <v>140</v>
      </c>
      <c r="J15" s="120" t="s">
        <v>143</v>
      </c>
    </row>
    <row r="16" spans="1:10" ht="72.75" customHeight="1" x14ac:dyDescent="0.25">
      <c r="A16" s="136">
        <v>3</v>
      </c>
      <c r="B16" s="131" t="s">
        <v>144</v>
      </c>
      <c r="C16" s="117" t="s">
        <v>13</v>
      </c>
      <c r="D16" s="233">
        <f t="shared" si="0"/>
        <v>99</v>
      </c>
      <c r="E16" s="233">
        <v>0</v>
      </c>
      <c r="F16" s="233">
        <v>50.206000000000003</v>
      </c>
      <c r="G16" s="233">
        <v>48.793999999999997</v>
      </c>
      <c r="H16" s="233"/>
      <c r="I16" s="121" t="s">
        <v>140</v>
      </c>
      <c r="J16" s="143" t="s">
        <v>145</v>
      </c>
    </row>
    <row r="17" spans="1:10" ht="81" customHeight="1" x14ac:dyDescent="0.25">
      <c r="A17" s="136" t="s">
        <v>146</v>
      </c>
      <c r="B17" s="131" t="s">
        <v>147</v>
      </c>
      <c r="C17" s="117" t="s">
        <v>13</v>
      </c>
      <c r="D17" s="233">
        <f t="shared" si="0"/>
        <v>99</v>
      </c>
      <c r="E17" s="233">
        <v>0</v>
      </c>
      <c r="F17" s="233">
        <v>0</v>
      </c>
      <c r="G17" s="233">
        <v>99</v>
      </c>
      <c r="H17" s="233"/>
      <c r="I17" s="121" t="s">
        <v>140</v>
      </c>
      <c r="J17" s="143" t="s">
        <v>148</v>
      </c>
    </row>
    <row r="18" spans="1:10" ht="46.5" customHeight="1" x14ac:dyDescent="0.25">
      <c r="A18" s="142" t="s">
        <v>149</v>
      </c>
      <c r="B18" s="131" t="s">
        <v>150</v>
      </c>
      <c r="C18" s="117" t="s">
        <v>14</v>
      </c>
      <c r="D18" s="233">
        <f t="shared" si="0"/>
        <v>200</v>
      </c>
      <c r="E18" s="233">
        <v>0</v>
      </c>
      <c r="F18" s="233">
        <v>120</v>
      </c>
      <c r="G18" s="233">
        <v>80</v>
      </c>
      <c r="H18" s="233"/>
      <c r="I18" s="121" t="s">
        <v>140</v>
      </c>
      <c r="J18" s="273" t="s">
        <v>157</v>
      </c>
    </row>
    <row r="19" spans="1:10" ht="28.5" customHeight="1" x14ac:dyDescent="0.25">
      <c r="A19" s="269">
        <v>6</v>
      </c>
      <c r="B19" s="271" t="s">
        <v>159</v>
      </c>
      <c r="C19" s="117" t="s">
        <v>15</v>
      </c>
      <c r="D19" s="233">
        <v>500</v>
      </c>
      <c r="E19" s="233">
        <v>0</v>
      </c>
      <c r="F19" s="233">
        <v>300</v>
      </c>
      <c r="G19" s="233">
        <v>200</v>
      </c>
      <c r="H19" s="233"/>
      <c r="I19" s="121" t="s">
        <v>151</v>
      </c>
      <c r="J19" s="274"/>
    </row>
    <row r="20" spans="1:10" ht="27.75" customHeight="1" x14ac:dyDescent="0.25">
      <c r="A20" s="269"/>
      <c r="B20" s="272"/>
      <c r="C20" s="117" t="s">
        <v>16</v>
      </c>
      <c r="D20" s="233">
        <v>0</v>
      </c>
      <c r="E20" s="233">
        <v>0</v>
      </c>
      <c r="F20" s="233">
        <v>0</v>
      </c>
      <c r="G20" s="233">
        <v>0</v>
      </c>
      <c r="H20" s="233"/>
      <c r="I20" s="275" t="s">
        <v>140</v>
      </c>
      <c r="J20" s="274"/>
    </row>
    <row r="21" spans="1:10" ht="30.75" customHeight="1" x14ac:dyDescent="0.25">
      <c r="A21" s="269"/>
      <c r="B21" s="272"/>
      <c r="C21" s="117" t="s">
        <v>17</v>
      </c>
      <c r="D21" s="233">
        <v>0</v>
      </c>
      <c r="E21" s="233">
        <v>0</v>
      </c>
      <c r="F21" s="233">
        <v>0</v>
      </c>
      <c r="G21" s="233">
        <v>0</v>
      </c>
      <c r="H21" s="233"/>
      <c r="I21" s="276"/>
      <c r="J21" s="274"/>
    </row>
    <row r="22" spans="1:10" ht="22.5" customHeight="1" x14ac:dyDescent="0.25">
      <c r="A22" s="269"/>
      <c r="B22" s="272"/>
      <c r="C22" s="117" t="s">
        <v>18</v>
      </c>
      <c r="D22" s="233">
        <v>0</v>
      </c>
      <c r="E22" s="233">
        <v>0</v>
      </c>
      <c r="F22" s="233">
        <v>0</v>
      </c>
      <c r="G22" s="233">
        <v>0</v>
      </c>
      <c r="H22" s="233"/>
      <c r="I22" s="276"/>
      <c r="J22" s="274"/>
    </row>
    <row r="23" spans="1:10" ht="43.5" customHeight="1" x14ac:dyDescent="0.25">
      <c r="A23" s="270"/>
      <c r="B23" s="272"/>
      <c r="C23" s="122" t="s">
        <v>133</v>
      </c>
      <c r="D23" s="234">
        <v>0</v>
      </c>
      <c r="E23" s="234">
        <v>0</v>
      </c>
      <c r="F23" s="234">
        <v>0</v>
      </c>
      <c r="G23" s="234">
        <v>0</v>
      </c>
      <c r="H23" s="234"/>
      <c r="I23" s="276"/>
      <c r="J23" s="274"/>
    </row>
    <row r="24" spans="1:10" ht="20.25" customHeight="1" x14ac:dyDescent="0.25">
      <c r="A24" s="269"/>
      <c r="B24" s="261" t="s">
        <v>10</v>
      </c>
      <c r="C24" s="190" t="s">
        <v>26</v>
      </c>
      <c r="D24" s="233">
        <v>0</v>
      </c>
      <c r="E24" s="233">
        <v>0</v>
      </c>
      <c r="F24" s="233">
        <v>0</v>
      </c>
      <c r="G24" s="233">
        <v>0</v>
      </c>
      <c r="H24" s="233"/>
      <c r="I24" s="261"/>
      <c r="J24" s="262"/>
    </row>
    <row r="25" spans="1:10" x14ac:dyDescent="0.25">
      <c r="A25" s="269"/>
      <c r="B25" s="261"/>
      <c r="C25" s="190" t="s">
        <v>12</v>
      </c>
      <c r="D25" s="233">
        <f>SUM(E25:H25)</f>
        <v>710.92000000000007</v>
      </c>
      <c r="E25" s="233">
        <f>E14</f>
        <v>0</v>
      </c>
      <c r="F25" s="233">
        <f>F14</f>
        <v>359.92</v>
      </c>
      <c r="G25" s="233">
        <f>G14</f>
        <v>351</v>
      </c>
      <c r="H25" s="233"/>
      <c r="I25" s="261"/>
      <c r="J25" s="262"/>
    </row>
    <row r="26" spans="1:10" x14ac:dyDescent="0.25">
      <c r="A26" s="269"/>
      <c r="B26" s="261"/>
      <c r="C26" s="190" t="s">
        <v>13</v>
      </c>
      <c r="D26" s="233">
        <f>SUM(E26:H26)</f>
        <v>348</v>
      </c>
      <c r="E26" s="233">
        <f>E15+E17</f>
        <v>0</v>
      </c>
      <c r="F26" s="233">
        <f>F15+F17+F16</f>
        <v>140.20600000000002</v>
      </c>
      <c r="G26" s="233">
        <f>G15+G17+G16</f>
        <v>207.79399999999998</v>
      </c>
      <c r="H26" s="233"/>
      <c r="I26" s="261"/>
      <c r="J26" s="262"/>
    </row>
    <row r="27" spans="1:10" x14ac:dyDescent="0.25">
      <c r="A27" s="269"/>
      <c r="B27" s="261"/>
      <c r="C27" s="190" t="s">
        <v>14</v>
      </c>
      <c r="D27" s="233">
        <f t="shared" si="0"/>
        <v>200</v>
      </c>
      <c r="E27" s="233">
        <v>0</v>
      </c>
      <c r="F27" s="233">
        <f>F18</f>
        <v>120</v>
      </c>
      <c r="G27" s="233">
        <f>G18</f>
        <v>80</v>
      </c>
      <c r="H27" s="233"/>
      <c r="I27" s="261"/>
      <c r="J27" s="262"/>
    </row>
    <row r="28" spans="1:10" x14ac:dyDescent="0.25">
      <c r="A28" s="269"/>
      <c r="B28" s="261"/>
      <c r="C28" s="190" t="s">
        <v>15</v>
      </c>
      <c r="D28" s="233">
        <v>500</v>
      </c>
      <c r="E28" s="233">
        <v>0</v>
      </c>
      <c r="F28" s="233">
        <v>300</v>
      </c>
      <c r="G28" s="233">
        <v>200</v>
      </c>
      <c r="H28" s="233"/>
      <c r="I28" s="261"/>
      <c r="J28" s="262"/>
    </row>
    <row r="29" spans="1:10" x14ac:dyDescent="0.25">
      <c r="A29" s="269"/>
      <c r="B29" s="261"/>
      <c r="C29" s="190" t="s">
        <v>16</v>
      </c>
      <c r="D29" s="233">
        <f>SUM(H30:H30)</f>
        <v>0</v>
      </c>
      <c r="E29" s="233">
        <v>0</v>
      </c>
      <c r="F29" s="233">
        <f>F20</f>
        <v>0</v>
      </c>
      <c r="G29" s="233">
        <f>G20</f>
        <v>0</v>
      </c>
      <c r="H29" s="233"/>
      <c r="I29" s="261"/>
      <c r="J29" s="262"/>
    </row>
    <row r="30" spans="1:10" x14ac:dyDescent="0.25">
      <c r="A30" s="269"/>
      <c r="B30" s="261"/>
      <c r="C30" s="190" t="s">
        <v>17</v>
      </c>
      <c r="D30" s="233">
        <v>0</v>
      </c>
      <c r="E30" s="233">
        <v>0</v>
      </c>
      <c r="F30" s="233">
        <v>0</v>
      </c>
      <c r="G30" s="233">
        <f>G21</f>
        <v>0</v>
      </c>
      <c r="H30" s="233"/>
      <c r="I30" s="261"/>
      <c r="J30" s="262"/>
    </row>
    <row r="31" spans="1:10" x14ac:dyDescent="0.25">
      <c r="A31" s="269"/>
      <c r="B31" s="261"/>
      <c r="C31" s="190" t="s">
        <v>18</v>
      </c>
      <c r="D31" s="233">
        <v>0</v>
      </c>
      <c r="E31" s="233">
        <v>0</v>
      </c>
      <c r="F31" s="233">
        <v>0</v>
      </c>
      <c r="G31" s="233">
        <v>0</v>
      </c>
      <c r="H31" s="233"/>
      <c r="I31" s="261"/>
      <c r="J31" s="262"/>
    </row>
    <row r="32" spans="1:10" x14ac:dyDescent="0.25">
      <c r="A32" s="269"/>
      <c r="B32" s="261"/>
      <c r="C32" s="191" t="s">
        <v>133</v>
      </c>
      <c r="D32" s="170">
        <v>0</v>
      </c>
      <c r="E32" s="170">
        <v>0</v>
      </c>
      <c r="F32" s="170">
        <v>1100</v>
      </c>
      <c r="G32" s="170">
        <v>0</v>
      </c>
      <c r="H32" s="233"/>
      <c r="I32" s="261"/>
      <c r="J32" s="262"/>
    </row>
    <row r="33" spans="1:10" ht="28.5" x14ac:dyDescent="0.25">
      <c r="A33" s="269"/>
      <c r="B33" s="261"/>
      <c r="C33" s="132" t="s">
        <v>158</v>
      </c>
      <c r="D33" s="235">
        <f>SUM(D25:D31)</f>
        <v>1758.92</v>
      </c>
      <c r="E33" s="235">
        <f>SUM(E25:E31)</f>
        <v>0</v>
      </c>
      <c r="F33" s="235">
        <f>SUM(F25:F31)</f>
        <v>920.12599999999998</v>
      </c>
      <c r="G33" s="235">
        <f>SUM(G25:G31)</f>
        <v>838.79399999999998</v>
      </c>
      <c r="H33" s="233"/>
      <c r="I33" s="261"/>
      <c r="J33" s="262"/>
    </row>
    <row r="35" spans="1:10" x14ac:dyDescent="0.25">
      <c r="B35" s="18" t="s">
        <v>207</v>
      </c>
    </row>
  </sheetData>
  <mergeCells count="25">
    <mergeCell ref="B24:B33"/>
    <mergeCell ref="J24:J33"/>
    <mergeCell ref="I24:I33"/>
    <mergeCell ref="A9:J9"/>
    <mergeCell ref="A10:J10"/>
    <mergeCell ref="A11:J11"/>
    <mergeCell ref="A19:A23"/>
    <mergeCell ref="A24:A33"/>
    <mergeCell ref="B19:B23"/>
    <mergeCell ref="J18:J23"/>
    <mergeCell ref="I20:I23"/>
    <mergeCell ref="A5:A7"/>
    <mergeCell ref="B5:B7"/>
    <mergeCell ref="C5:C7"/>
    <mergeCell ref="G1:J1"/>
    <mergeCell ref="G3:J3"/>
    <mergeCell ref="A4:J4"/>
    <mergeCell ref="F2:J2"/>
    <mergeCell ref="D5:D7"/>
    <mergeCell ref="E5:G5"/>
    <mergeCell ref="H5:H7"/>
    <mergeCell ref="I5:I7"/>
    <mergeCell ref="J5:J7"/>
    <mergeCell ref="E6:E7"/>
    <mergeCell ref="F6:G6"/>
  </mergeCells>
  <pageMargins left="0.25" right="0.25" top="0.75" bottom="0.75" header="0.3" footer="0.3"/>
  <pageSetup paperSize="9" scale="66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70"/>
  <sheetViews>
    <sheetView topLeftCell="A43" workbookViewId="0">
      <selection activeCell="B39" sqref="B39:O39"/>
    </sheetView>
  </sheetViews>
  <sheetFormatPr defaultRowHeight="15" x14ac:dyDescent="0.25"/>
  <cols>
    <col min="1" max="1" width="4.85546875" customWidth="1"/>
    <col min="3" max="3" width="17.42578125" customWidth="1"/>
    <col min="4" max="4" width="12" customWidth="1"/>
    <col min="6" max="6" width="7" customWidth="1"/>
    <col min="7" max="7" width="13.140625" bestFit="1" customWidth="1"/>
    <col min="8" max="8" width="8.7109375" customWidth="1"/>
    <col min="9" max="9" width="2" hidden="1" customWidth="1"/>
    <col min="10" max="10" width="13.85546875" customWidth="1"/>
    <col min="11" max="11" width="14.42578125" customWidth="1"/>
    <col min="12" max="12" width="15.5703125" customWidth="1"/>
    <col min="13" max="14" width="13.28515625" customWidth="1"/>
    <col min="15" max="15" width="15" customWidth="1"/>
    <col min="16" max="17" width="11.5703125" bestFit="1" customWidth="1"/>
  </cols>
  <sheetData>
    <row r="2" spans="1:15" ht="40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277" t="s">
        <v>131</v>
      </c>
      <c r="K2" s="277"/>
      <c r="L2" s="277"/>
      <c r="M2" s="277"/>
      <c r="N2" s="277"/>
      <c r="O2" s="277"/>
    </row>
    <row r="3" spans="1:15" ht="33" customHeight="1" x14ac:dyDescent="0.25">
      <c r="A3" s="278" t="s">
        <v>126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</row>
    <row r="4" spans="1:15" x14ac:dyDescent="0.25">
      <c r="A4" s="279" t="s">
        <v>0</v>
      </c>
      <c r="B4" s="279" t="s">
        <v>21</v>
      </c>
      <c r="C4" s="279"/>
      <c r="D4" s="279"/>
      <c r="E4" s="279" t="s">
        <v>22</v>
      </c>
      <c r="F4" s="279"/>
      <c r="G4" s="279" t="s">
        <v>7</v>
      </c>
      <c r="H4" s="279"/>
      <c r="I4" s="279"/>
      <c r="J4" s="280" t="s">
        <v>1</v>
      </c>
      <c r="K4" s="280"/>
      <c r="L4" s="280"/>
      <c r="M4" s="279" t="s">
        <v>2</v>
      </c>
      <c r="N4" s="281" t="s">
        <v>8</v>
      </c>
      <c r="O4" s="279" t="s">
        <v>11</v>
      </c>
    </row>
    <row r="5" spans="1:1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79" t="s">
        <v>3</v>
      </c>
      <c r="K5" s="280" t="s">
        <v>23</v>
      </c>
      <c r="L5" s="280"/>
      <c r="M5" s="279"/>
      <c r="N5" s="281"/>
      <c r="O5" s="284"/>
    </row>
    <row r="6" spans="1:15" ht="36" x14ac:dyDescent="0.25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32" t="s">
        <v>24</v>
      </c>
      <c r="L6" s="32" t="s">
        <v>5</v>
      </c>
      <c r="M6" s="279"/>
      <c r="N6" s="281"/>
      <c r="O6" s="284"/>
    </row>
    <row r="7" spans="1:15" x14ac:dyDescent="0.25">
      <c r="A7" s="2">
        <v>1</v>
      </c>
      <c r="B7" s="302">
        <v>2</v>
      </c>
      <c r="C7" s="302"/>
      <c r="D7" s="302"/>
      <c r="E7" s="302">
        <v>3</v>
      </c>
      <c r="F7" s="302"/>
      <c r="G7" s="302">
        <v>4</v>
      </c>
      <c r="H7" s="302"/>
      <c r="I7" s="302"/>
      <c r="J7" s="2">
        <v>5</v>
      </c>
      <c r="K7" s="3">
        <v>6</v>
      </c>
      <c r="L7" s="2">
        <v>7</v>
      </c>
      <c r="M7" s="4">
        <v>8</v>
      </c>
      <c r="N7" s="2">
        <v>9</v>
      </c>
      <c r="O7" s="2">
        <v>10</v>
      </c>
    </row>
    <row r="8" spans="1:15" x14ac:dyDescent="0.25">
      <c r="A8" s="285" t="s">
        <v>25</v>
      </c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</row>
    <row r="9" spans="1:15" x14ac:dyDescent="0.25">
      <c r="A9" s="286" t="s">
        <v>112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</row>
    <row r="10" spans="1:15" ht="63.75" customHeight="1" x14ac:dyDescent="0.25">
      <c r="A10" s="287" t="s">
        <v>113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</row>
    <row r="11" spans="1:15" ht="33.75" customHeight="1" x14ac:dyDescent="0.25">
      <c r="A11" s="275"/>
      <c r="B11" s="288" t="s">
        <v>114</v>
      </c>
      <c r="C11" s="289"/>
      <c r="D11" s="290"/>
      <c r="E11" s="261" t="s">
        <v>26</v>
      </c>
      <c r="F11" s="261"/>
      <c r="G11" s="294">
        <f t="shared" ref="G11:G19" si="0">SUM(J11:M11)</f>
        <v>8000</v>
      </c>
      <c r="H11" s="294"/>
      <c r="I11" s="294"/>
      <c r="J11" s="112">
        <v>0</v>
      </c>
      <c r="K11" s="112">
        <v>0</v>
      </c>
      <c r="L11" s="112">
        <v>8000</v>
      </c>
      <c r="M11" s="111"/>
      <c r="N11" s="269" t="s">
        <v>27</v>
      </c>
      <c r="O11" s="269" t="s">
        <v>134</v>
      </c>
    </row>
    <row r="12" spans="1:15" ht="24.75" customHeight="1" x14ac:dyDescent="0.25">
      <c r="A12" s="276"/>
      <c r="B12" s="291"/>
      <c r="C12" s="292"/>
      <c r="D12" s="293"/>
      <c r="E12" s="261" t="s">
        <v>29</v>
      </c>
      <c r="F12" s="261"/>
      <c r="G12" s="294">
        <f t="shared" si="0"/>
        <v>3729.1007100000002</v>
      </c>
      <c r="H12" s="294"/>
      <c r="I12" s="294"/>
      <c r="J12" s="112">
        <v>0</v>
      </c>
      <c r="K12" s="112">
        <v>0</v>
      </c>
      <c r="L12" s="112">
        <v>3729.1007100000002</v>
      </c>
      <c r="M12" s="111"/>
      <c r="N12" s="269"/>
      <c r="O12" s="269"/>
    </row>
    <row r="13" spans="1:15" ht="32.25" customHeight="1" x14ac:dyDescent="0.25">
      <c r="A13" s="276"/>
      <c r="B13" s="305" t="s">
        <v>30</v>
      </c>
      <c r="C13" s="305"/>
      <c r="D13" s="305"/>
      <c r="E13" s="296" t="s">
        <v>31</v>
      </c>
      <c r="F13" s="296"/>
      <c r="G13" s="297">
        <f t="shared" si="0"/>
        <v>49.939959999999999</v>
      </c>
      <c r="H13" s="297"/>
      <c r="I13" s="297"/>
      <c r="J13" s="113">
        <v>0</v>
      </c>
      <c r="K13" s="113">
        <v>0</v>
      </c>
      <c r="L13" s="113">
        <v>49.939959999999999</v>
      </c>
      <c r="M13" s="6"/>
      <c r="N13" s="269"/>
      <c r="O13" s="269"/>
    </row>
    <row r="14" spans="1:15" x14ac:dyDescent="0.25">
      <c r="A14" s="276"/>
      <c r="B14" s="288" t="s">
        <v>32</v>
      </c>
      <c r="C14" s="289"/>
      <c r="D14" s="290"/>
      <c r="E14" s="296" t="s">
        <v>33</v>
      </c>
      <c r="F14" s="296"/>
      <c r="G14" s="297">
        <f t="shared" si="0"/>
        <v>0</v>
      </c>
      <c r="H14" s="297"/>
      <c r="I14" s="297"/>
      <c r="J14" s="113">
        <v>0</v>
      </c>
      <c r="K14" s="113">
        <v>0</v>
      </c>
      <c r="L14" s="113">
        <v>0</v>
      </c>
      <c r="M14" s="6"/>
      <c r="N14" s="269"/>
      <c r="O14" s="269"/>
    </row>
    <row r="15" spans="1:15" x14ac:dyDescent="0.25">
      <c r="A15" s="276"/>
      <c r="B15" s="306"/>
      <c r="C15" s="307"/>
      <c r="D15" s="308"/>
      <c r="E15" s="296" t="s">
        <v>34</v>
      </c>
      <c r="F15" s="296"/>
      <c r="G15" s="297">
        <f t="shared" si="0"/>
        <v>0</v>
      </c>
      <c r="H15" s="297"/>
      <c r="I15" s="297"/>
      <c r="J15" s="113">
        <v>0</v>
      </c>
      <c r="K15" s="113">
        <v>0</v>
      </c>
      <c r="L15" s="113">
        <v>0</v>
      </c>
      <c r="M15" s="6"/>
      <c r="N15" s="269"/>
      <c r="O15" s="269"/>
    </row>
    <row r="16" spans="1:15" x14ac:dyDescent="0.25">
      <c r="A16" s="276"/>
      <c r="B16" s="306"/>
      <c r="C16" s="307"/>
      <c r="D16" s="308"/>
      <c r="E16" s="296" t="s">
        <v>17</v>
      </c>
      <c r="F16" s="296"/>
      <c r="G16" s="297">
        <f t="shared" si="0"/>
        <v>0</v>
      </c>
      <c r="H16" s="297"/>
      <c r="I16" s="297"/>
      <c r="J16" s="113">
        <v>0</v>
      </c>
      <c r="K16" s="113">
        <v>0</v>
      </c>
      <c r="L16" s="113">
        <v>0</v>
      </c>
      <c r="M16" s="6"/>
      <c r="N16" s="269"/>
      <c r="O16" s="269"/>
    </row>
    <row r="17" spans="1:17" x14ac:dyDescent="0.25">
      <c r="A17" s="276"/>
      <c r="B17" s="291"/>
      <c r="C17" s="292"/>
      <c r="D17" s="293"/>
      <c r="E17" s="296" t="s">
        <v>35</v>
      </c>
      <c r="F17" s="296"/>
      <c r="G17" s="297">
        <v>0</v>
      </c>
      <c r="H17" s="297"/>
      <c r="I17" s="297"/>
      <c r="J17" s="113">
        <v>0</v>
      </c>
      <c r="K17" s="113">
        <v>0</v>
      </c>
      <c r="L17" s="113">
        <v>0</v>
      </c>
      <c r="M17" s="6"/>
      <c r="N17" s="269"/>
      <c r="O17" s="269"/>
      <c r="Q17" s="79"/>
    </row>
    <row r="18" spans="1:17" ht="15" customHeight="1" x14ac:dyDescent="0.25">
      <c r="A18" s="276"/>
      <c r="B18" s="288" t="s">
        <v>180</v>
      </c>
      <c r="C18" s="289"/>
      <c r="D18" s="290"/>
      <c r="E18" s="296" t="s">
        <v>34</v>
      </c>
      <c r="F18" s="296"/>
      <c r="G18" s="297">
        <f t="shared" si="0"/>
        <v>0</v>
      </c>
      <c r="H18" s="297"/>
      <c r="I18" s="297"/>
      <c r="J18" s="113">
        <v>0</v>
      </c>
      <c r="K18" s="113">
        <v>0</v>
      </c>
      <c r="L18" s="113">
        <v>0</v>
      </c>
      <c r="M18" s="6"/>
      <c r="N18" s="269"/>
      <c r="O18" s="269"/>
    </row>
    <row r="19" spans="1:17" x14ac:dyDescent="0.25">
      <c r="A19" s="276"/>
      <c r="B19" s="306"/>
      <c r="C19" s="307"/>
      <c r="D19" s="308"/>
      <c r="E19" s="296" t="s">
        <v>17</v>
      </c>
      <c r="F19" s="296"/>
      <c r="G19" s="297">
        <f t="shared" si="0"/>
        <v>0</v>
      </c>
      <c r="H19" s="297"/>
      <c r="I19" s="297"/>
      <c r="J19" s="113">
        <v>0</v>
      </c>
      <c r="K19" s="113">
        <v>0</v>
      </c>
      <c r="L19" s="113">
        <v>0</v>
      </c>
      <c r="M19" s="6"/>
      <c r="N19" s="269"/>
      <c r="O19" s="269"/>
    </row>
    <row r="20" spans="1:17" x14ac:dyDescent="0.25">
      <c r="A20" s="276"/>
      <c r="B20" s="306"/>
      <c r="C20" s="307"/>
      <c r="D20" s="308"/>
      <c r="E20" s="296" t="s">
        <v>35</v>
      </c>
      <c r="F20" s="296"/>
      <c r="G20" s="297">
        <f>SUM(J21:M21)</f>
        <v>0</v>
      </c>
      <c r="H20" s="297"/>
      <c r="I20" s="297"/>
      <c r="J20" s="113">
        <v>0</v>
      </c>
      <c r="K20" s="113">
        <v>0</v>
      </c>
      <c r="L20" s="113">
        <v>0</v>
      </c>
      <c r="M20" s="6"/>
      <c r="N20" s="269"/>
      <c r="O20" s="269"/>
    </row>
    <row r="21" spans="1:17" x14ac:dyDescent="0.25">
      <c r="A21" s="276"/>
      <c r="B21" s="291"/>
      <c r="C21" s="292"/>
      <c r="D21" s="293"/>
      <c r="E21" s="303" t="s">
        <v>133</v>
      </c>
      <c r="F21" s="303"/>
      <c r="G21" s="304">
        <v>0</v>
      </c>
      <c r="H21" s="304"/>
      <c r="I21" s="150"/>
      <c r="J21" s="150">
        <v>0</v>
      </c>
      <c r="K21" s="150">
        <v>0</v>
      </c>
      <c r="L21" s="150">
        <v>0</v>
      </c>
      <c r="M21" s="6"/>
      <c r="N21" s="269"/>
      <c r="O21" s="269"/>
    </row>
    <row r="22" spans="1:17" x14ac:dyDescent="0.25">
      <c r="A22" s="295"/>
      <c r="B22" s="298" t="s">
        <v>36</v>
      </c>
      <c r="C22" s="298"/>
      <c r="D22" s="298"/>
      <c r="E22" s="299" t="s">
        <v>163</v>
      </c>
      <c r="F22" s="300"/>
      <c r="G22" s="301">
        <f>SUM(G11:I18)</f>
        <v>11779.04067</v>
      </c>
      <c r="H22" s="301"/>
      <c r="I22" s="301"/>
      <c r="J22" s="77">
        <f>SUM(J11:J21)</f>
        <v>0</v>
      </c>
      <c r="K22" s="78">
        <f>SUM(K11:K21)</f>
        <v>0</v>
      </c>
      <c r="L22" s="77">
        <f>SUM(L11:L21)</f>
        <v>11779.04067</v>
      </c>
      <c r="M22" s="5"/>
      <c r="N22" s="6"/>
      <c r="O22" s="6"/>
      <c r="P22" s="79"/>
    </row>
    <row r="23" spans="1:17" ht="15" customHeight="1" x14ac:dyDescent="0.25">
      <c r="A23" s="312" t="s">
        <v>107</v>
      </c>
      <c r="B23" s="313"/>
      <c r="C23" s="313"/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4"/>
      <c r="P23" s="79"/>
    </row>
    <row r="24" spans="1:17" ht="15" customHeight="1" x14ac:dyDescent="0.25">
      <c r="A24" s="346" t="s">
        <v>110</v>
      </c>
      <c r="B24" s="347"/>
      <c r="C24" s="347"/>
      <c r="D24" s="347"/>
      <c r="E24" s="347"/>
      <c r="F24" s="347"/>
      <c r="G24" s="347"/>
      <c r="H24" s="347"/>
      <c r="I24" s="347"/>
      <c r="J24" s="347"/>
      <c r="K24" s="347"/>
      <c r="L24" s="347"/>
      <c r="M24" s="347"/>
      <c r="N24" s="347"/>
      <c r="O24" s="348"/>
      <c r="P24" s="79"/>
    </row>
    <row r="25" spans="1:17" ht="17.25" customHeight="1" x14ac:dyDescent="0.25">
      <c r="A25" s="349" t="s">
        <v>111</v>
      </c>
      <c r="B25" s="350"/>
      <c r="C25" s="350"/>
      <c r="D25" s="350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1"/>
    </row>
    <row r="26" spans="1:17" ht="31.5" customHeight="1" x14ac:dyDescent="0.25">
      <c r="A26" s="352"/>
      <c r="B26" s="317" t="s">
        <v>38</v>
      </c>
      <c r="C26" s="318"/>
      <c r="D26" s="319"/>
      <c r="E26" s="261" t="s">
        <v>26</v>
      </c>
      <c r="F26" s="261"/>
      <c r="G26" s="297">
        <f t="shared" ref="G26:G35" si="1">SUM(J26:M26)</f>
        <v>18496.412</v>
      </c>
      <c r="H26" s="297"/>
      <c r="I26" s="297"/>
      <c r="J26" s="74"/>
      <c r="K26" s="75">
        <v>8075</v>
      </c>
      <c r="L26" s="74">
        <v>10421.412</v>
      </c>
      <c r="M26" s="71"/>
      <c r="N26" s="270" t="s">
        <v>27</v>
      </c>
      <c r="O26" s="270" t="s">
        <v>28</v>
      </c>
    </row>
    <row r="27" spans="1:17" ht="67.5" customHeight="1" x14ac:dyDescent="0.25">
      <c r="A27" s="353"/>
      <c r="B27" s="323"/>
      <c r="C27" s="324"/>
      <c r="D27" s="325"/>
      <c r="E27" s="261" t="s">
        <v>29</v>
      </c>
      <c r="F27" s="261"/>
      <c r="G27" s="297">
        <f t="shared" si="1"/>
        <v>55.269260000000003</v>
      </c>
      <c r="H27" s="297"/>
      <c r="I27" s="297"/>
      <c r="J27" s="74"/>
      <c r="K27" s="75">
        <v>0</v>
      </c>
      <c r="L27" s="76">
        <v>55.269260000000003</v>
      </c>
      <c r="M27" s="71"/>
      <c r="N27" s="282"/>
      <c r="O27" s="282"/>
    </row>
    <row r="28" spans="1:17" ht="81" customHeight="1" x14ac:dyDescent="0.25">
      <c r="A28" s="353"/>
      <c r="B28" s="326" t="s">
        <v>178</v>
      </c>
      <c r="C28" s="327"/>
      <c r="D28" s="328"/>
      <c r="E28" s="296" t="s">
        <v>33</v>
      </c>
      <c r="F28" s="296"/>
      <c r="G28" s="332">
        <f t="shared" si="1"/>
        <v>0</v>
      </c>
      <c r="H28" s="332"/>
      <c r="I28" s="332"/>
      <c r="J28" s="8"/>
      <c r="K28" s="67">
        <v>0</v>
      </c>
      <c r="L28" s="8">
        <v>0</v>
      </c>
      <c r="M28" s="71"/>
      <c r="N28" s="282"/>
      <c r="O28" s="282"/>
    </row>
    <row r="29" spans="1:17" ht="15.75" customHeight="1" x14ac:dyDescent="0.25">
      <c r="A29" s="353"/>
      <c r="B29" s="326" t="s">
        <v>179</v>
      </c>
      <c r="C29" s="327"/>
      <c r="D29" s="328"/>
      <c r="E29" s="315"/>
      <c r="F29" s="316"/>
      <c r="G29" s="309"/>
      <c r="H29" s="311"/>
      <c r="I29" s="147"/>
      <c r="J29" s="147"/>
      <c r="K29" s="146">
        <v>0</v>
      </c>
      <c r="L29" s="147"/>
      <c r="M29" s="71"/>
      <c r="N29" s="282"/>
      <c r="O29" s="282"/>
    </row>
    <row r="30" spans="1:17" ht="15.75" customHeight="1" x14ac:dyDescent="0.25">
      <c r="A30" s="353"/>
      <c r="B30" s="317" t="s">
        <v>181</v>
      </c>
      <c r="C30" s="318"/>
      <c r="D30" s="319"/>
      <c r="E30" s="315" t="s">
        <v>17</v>
      </c>
      <c r="F30" s="316"/>
      <c r="G30" s="309">
        <f t="shared" ref="G30:G32" si="2">SUM(J30:M30)</f>
        <v>200</v>
      </c>
      <c r="H30" s="311"/>
      <c r="I30" s="147"/>
      <c r="J30" s="147"/>
      <c r="K30" s="146">
        <v>0</v>
      </c>
      <c r="L30" s="147">
        <v>200</v>
      </c>
      <c r="M30" s="71"/>
      <c r="N30" s="282"/>
      <c r="O30" s="282"/>
    </row>
    <row r="31" spans="1:17" ht="15.75" customHeight="1" x14ac:dyDescent="0.25">
      <c r="A31" s="353"/>
      <c r="B31" s="320"/>
      <c r="C31" s="321"/>
      <c r="D31" s="322"/>
      <c r="E31" s="315" t="s">
        <v>35</v>
      </c>
      <c r="F31" s="316"/>
      <c r="G31" s="309">
        <f t="shared" si="2"/>
        <v>100</v>
      </c>
      <c r="H31" s="311"/>
      <c r="I31" s="147"/>
      <c r="J31" s="147"/>
      <c r="K31" s="146">
        <v>0</v>
      </c>
      <c r="L31" s="147">
        <v>100</v>
      </c>
      <c r="M31" s="71"/>
      <c r="N31" s="282"/>
      <c r="O31" s="282"/>
    </row>
    <row r="32" spans="1:17" ht="15.75" customHeight="1" x14ac:dyDescent="0.25">
      <c r="A32" s="353"/>
      <c r="B32" s="323"/>
      <c r="C32" s="324"/>
      <c r="D32" s="325"/>
      <c r="E32" s="315" t="s">
        <v>164</v>
      </c>
      <c r="F32" s="316"/>
      <c r="G32" s="309">
        <f t="shared" si="2"/>
        <v>100</v>
      </c>
      <c r="H32" s="311"/>
      <c r="I32" s="147"/>
      <c r="J32" s="147"/>
      <c r="K32" s="146">
        <v>0</v>
      </c>
      <c r="L32" s="147">
        <v>100</v>
      </c>
      <c r="M32" s="71"/>
      <c r="N32" s="282"/>
      <c r="O32" s="282"/>
    </row>
    <row r="33" spans="1:30" ht="25.5" customHeight="1" x14ac:dyDescent="0.25">
      <c r="A33" s="353"/>
      <c r="B33" s="326" t="s">
        <v>182</v>
      </c>
      <c r="C33" s="327"/>
      <c r="D33" s="328"/>
      <c r="E33" s="315" t="s">
        <v>17</v>
      </c>
      <c r="F33" s="316"/>
      <c r="G33" s="309">
        <f t="shared" ref="G33" si="3">SUM(J33:M33)</f>
        <v>3000</v>
      </c>
      <c r="H33" s="311"/>
      <c r="I33" s="147"/>
      <c r="J33" s="147"/>
      <c r="K33" s="146">
        <v>0</v>
      </c>
      <c r="L33" s="147">
        <v>3000</v>
      </c>
      <c r="M33" s="71"/>
      <c r="N33" s="282"/>
      <c r="O33" s="282"/>
    </row>
    <row r="34" spans="1:30" x14ac:dyDescent="0.25">
      <c r="A34" s="353"/>
      <c r="B34" s="288" t="s">
        <v>39</v>
      </c>
      <c r="C34" s="289"/>
      <c r="D34" s="290"/>
      <c r="E34" s="315" t="s">
        <v>34</v>
      </c>
      <c r="F34" s="316"/>
      <c r="G34" s="332">
        <f t="shared" si="1"/>
        <v>0</v>
      </c>
      <c r="H34" s="332"/>
      <c r="I34" s="332"/>
      <c r="J34" s="8"/>
      <c r="K34" s="67">
        <v>0</v>
      </c>
      <c r="L34" s="8">
        <v>0</v>
      </c>
      <c r="M34" s="71"/>
      <c r="N34" s="282"/>
      <c r="O34" s="282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</row>
    <row r="35" spans="1:30" x14ac:dyDescent="0.25">
      <c r="A35" s="353"/>
      <c r="B35" s="306"/>
      <c r="C35" s="307"/>
      <c r="D35" s="308"/>
      <c r="E35" s="315" t="s">
        <v>17</v>
      </c>
      <c r="F35" s="316"/>
      <c r="G35" s="309">
        <f t="shared" si="1"/>
        <v>0</v>
      </c>
      <c r="H35" s="310"/>
      <c r="I35" s="311"/>
      <c r="J35" s="8"/>
      <c r="K35" s="67">
        <v>0</v>
      </c>
      <c r="L35" s="8">
        <v>0</v>
      </c>
      <c r="M35" s="71"/>
      <c r="N35" s="282"/>
      <c r="O35" s="282"/>
    </row>
    <row r="36" spans="1:30" x14ac:dyDescent="0.25">
      <c r="A36" s="353"/>
      <c r="B36" s="306"/>
      <c r="C36" s="307"/>
      <c r="D36" s="308"/>
      <c r="E36" s="315" t="s">
        <v>35</v>
      </c>
      <c r="F36" s="316"/>
      <c r="G36" s="309">
        <v>0</v>
      </c>
      <c r="H36" s="310"/>
      <c r="I36" s="311"/>
      <c r="J36" s="116"/>
      <c r="K36" s="119">
        <v>0</v>
      </c>
      <c r="L36" s="116">
        <v>0</v>
      </c>
      <c r="M36" s="71"/>
      <c r="N36" s="282"/>
      <c r="O36" s="282"/>
    </row>
    <row r="37" spans="1:30" x14ac:dyDescent="0.25">
      <c r="A37" s="353"/>
      <c r="B37" s="291"/>
      <c r="C37" s="292"/>
      <c r="D37" s="293"/>
      <c r="E37" s="315" t="s">
        <v>164</v>
      </c>
      <c r="F37" s="316"/>
      <c r="G37" s="309">
        <v>0</v>
      </c>
      <c r="H37" s="310"/>
      <c r="I37" s="311"/>
      <c r="J37" s="8"/>
      <c r="K37" s="67">
        <v>0</v>
      </c>
      <c r="L37" s="8">
        <v>0</v>
      </c>
      <c r="M37" s="71"/>
      <c r="N37" s="283"/>
      <c r="O37" s="283"/>
    </row>
    <row r="38" spans="1:30" x14ac:dyDescent="0.25">
      <c r="A38" s="354"/>
      <c r="B38" s="298" t="s">
        <v>40</v>
      </c>
      <c r="C38" s="298"/>
      <c r="D38" s="298"/>
      <c r="E38" s="299" t="s">
        <v>163</v>
      </c>
      <c r="F38" s="300"/>
      <c r="G38" s="301">
        <f>SUM(G26:I37)</f>
        <v>21951.681260000001</v>
      </c>
      <c r="H38" s="301"/>
      <c r="I38" s="301"/>
      <c r="J38" s="77"/>
      <c r="K38" s="78">
        <f>SUM(K26:K34)</f>
        <v>8075</v>
      </c>
      <c r="L38" s="77">
        <f>SUM(L26:L37)</f>
        <v>13876.681259999999</v>
      </c>
      <c r="M38" s="72"/>
      <c r="N38" s="73"/>
      <c r="O38" s="73"/>
    </row>
    <row r="39" spans="1:30" ht="30" customHeight="1" x14ac:dyDescent="0.25">
      <c r="A39" s="31" t="s">
        <v>41</v>
      </c>
      <c r="B39" s="298" t="s">
        <v>209</v>
      </c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30" ht="15" customHeight="1" x14ac:dyDescent="0.25">
      <c r="A40" s="346" t="s">
        <v>108</v>
      </c>
      <c r="B40" s="347"/>
      <c r="C40" s="347"/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8"/>
    </row>
    <row r="41" spans="1:30" ht="34.5" customHeight="1" x14ac:dyDescent="0.25">
      <c r="A41" s="346" t="s">
        <v>109</v>
      </c>
      <c r="B41" s="347"/>
      <c r="C41" s="347"/>
      <c r="D41" s="347"/>
      <c r="E41" s="347"/>
      <c r="F41" s="347"/>
      <c r="G41" s="347"/>
      <c r="H41" s="347"/>
      <c r="I41" s="347"/>
      <c r="J41" s="347"/>
      <c r="K41" s="347"/>
      <c r="L41" s="347"/>
      <c r="M41" s="347"/>
      <c r="N41" s="347"/>
      <c r="O41" s="348"/>
    </row>
    <row r="42" spans="1:30" ht="70.5" customHeight="1" x14ac:dyDescent="0.25">
      <c r="A42" s="343"/>
      <c r="B42" s="329" t="s">
        <v>42</v>
      </c>
      <c r="C42" s="330"/>
      <c r="D42" s="331"/>
      <c r="E42" s="269" t="s">
        <v>26</v>
      </c>
      <c r="F42" s="269"/>
      <c r="G42" s="332">
        <f t="shared" ref="G42:G46" si="4">SUM(J42:M42)</f>
        <v>1953.7380000000001</v>
      </c>
      <c r="H42" s="332"/>
      <c r="I42" s="332"/>
      <c r="J42" s="8"/>
      <c r="K42" s="67"/>
      <c r="L42" s="8">
        <v>1953.7380000000001</v>
      </c>
      <c r="M42" s="52"/>
      <c r="N42" s="270" t="s">
        <v>27</v>
      </c>
      <c r="O42" s="270" t="s">
        <v>183</v>
      </c>
    </row>
    <row r="43" spans="1:30" ht="42" customHeight="1" x14ac:dyDescent="0.25">
      <c r="A43" s="344"/>
      <c r="B43" s="333" t="s">
        <v>43</v>
      </c>
      <c r="C43" s="333"/>
      <c r="D43" s="333"/>
      <c r="E43" s="269" t="s">
        <v>29</v>
      </c>
      <c r="F43" s="269"/>
      <c r="G43" s="332">
        <f t="shared" si="4"/>
        <v>5969.4907899999998</v>
      </c>
      <c r="H43" s="332"/>
      <c r="I43" s="332"/>
      <c r="J43" s="8"/>
      <c r="K43" s="67">
        <v>5285</v>
      </c>
      <c r="L43" s="68">
        <v>684.49078999999995</v>
      </c>
      <c r="M43" s="52"/>
      <c r="N43" s="282"/>
      <c r="O43" s="282"/>
    </row>
    <row r="44" spans="1:30" ht="36.75" customHeight="1" x14ac:dyDescent="0.25">
      <c r="A44" s="344"/>
      <c r="B44" s="333" t="s">
        <v>44</v>
      </c>
      <c r="C44" s="333"/>
      <c r="D44" s="333"/>
      <c r="E44" s="370" t="s">
        <v>31</v>
      </c>
      <c r="F44" s="370"/>
      <c r="G44" s="332">
        <f t="shared" si="4"/>
        <v>157.49299999999999</v>
      </c>
      <c r="H44" s="332"/>
      <c r="I44" s="332"/>
      <c r="J44" s="8"/>
      <c r="K44" s="67"/>
      <c r="L44" s="68">
        <v>157.49299999999999</v>
      </c>
      <c r="M44" s="52"/>
      <c r="N44" s="282"/>
      <c r="O44" s="282"/>
    </row>
    <row r="45" spans="1:30" ht="62.25" customHeight="1" x14ac:dyDescent="0.25">
      <c r="A45" s="344"/>
      <c r="B45" s="333" t="s">
        <v>45</v>
      </c>
      <c r="C45" s="333"/>
      <c r="D45" s="333"/>
      <c r="E45" s="370" t="s">
        <v>31</v>
      </c>
      <c r="F45" s="370"/>
      <c r="G45" s="332">
        <f t="shared" si="4"/>
        <v>10448.25657</v>
      </c>
      <c r="H45" s="332"/>
      <c r="I45" s="332"/>
      <c r="J45" s="8"/>
      <c r="K45" s="67">
        <v>9301</v>
      </c>
      <c r="L45" s="8">
        <v>1147.25657</v>
      </c>
      <c r="M45" s="7"/>
      <c r="N45" s="282"/>
      <c r="O45" s="282"/>
    </row>
    <row r="46" spans="1:30" x14ac:dyDescent="0.25">
      <c r="A46" s="344"/>
      <c r="B46" s="355" t="s">
        <v>46</v>
      </c>
      <c r="C46" s="356"/>
      <c r="D46" s="357"/>
      <c r="E46" s="296" t="s">
        <v>47</v>
      </c>
      <c r="F46" s="296"/>
      <c r="G46" s="332">
        <f t="shared" si="4"/>
        <v>10482.596450000001</v>
      </c>
      <c r="H46" s="332"/>
      <c r="I46" s="332"/>
      <c r="J46" s="8"/>
      <c r="K46" s="67">
        <v>8713.5</v>
      </c>
      <c r="L46" s="8">
        <v>1769.09645</v>
      </c>
      <c r="M46" s="52"/>
      <c r="N46" s="282"/>
      <c r="O46" s="282"/>
    </row>
    <row r="47" spans="1:30" x14ac:dyDescent="0.25">
      <c r="A47" s="344"/>
      <c r="B47" s="358"/>
      <c r="C47" s="359"/>
      <c r="D47" s="360"/>
      <c r="E47" s="296" t="s">
        <v>33</v>
      </c>
      <c r="F47" s="296"/>
      <c r="G47" s="332">
        <f>SUM(J47:M47)</f>
        <v>4825.1358</v>
      </c>
      <c r="H47" s="332"/>
      <c r="I47" s="332"/>
      <c r="J47" s="8"/>
      <c r="K47" s="69">
        <v>4171.8270000000002</v>
      </c>
      <c r="L47" s="70">
        <v>653.30880000000002</v>
      </c>
      <c r="M47" s="52"/>
      <c r="N47" s="282"/>
      <c r="O47" s="282"/>
      <c r="P47" s="66"/>
    </row>
    <row r="48" spans="1:30" x14ac:dyDescent="0.25">
      <c r="A48" s="344"/>
      <c r="B48" s="358"/>
      <c r="C48" s="359"/>
      <c r="D48" s="360"/>
      <c r="E48" s="315" t="s">
        <v>34</v>
      </c>
      <c r="F48" s="316"/>
      <c r="G48" s="332">
        <f t="shared" ref="G48:G49" si="5">SUM(J48:M48)</f>
        <v>0</v>
      </c>
      <c r="H48" s="332"/>
      <c r="I48" s="332"/>
      <c r="J48" s="8"/>
      <c r="K48" s="67">
        <v>0</v>
      </c>
      <c r="L48" s="8">
        <v>0</v>
      </c>
      <c r="M48" s="52"/>
      <c r="N48" s="282"/>
      <c r="O48" s="282"/>
    </row>
    <row r="49" spans="1:15" x14ac:dyDescent="0.25">
      <c r="A49" s="344"/>
      <c r="B49" s="361"/>
      <c r="C49" s="362"/>
      <c r="D49" s="363"/>
      <c r="E49" s="315" t="s">
        <v>17</v>
      </c>
      <c r="F49" s="316"/>
      <c r="G49" s="309">
        <f t="shared" si="5"/>
        <v>0</v>
      </c>
      <c r="H49" s="310"/>
      <c r="I49" s="311"/>
      <c r="J49" s="8"/>
      <c r="K49" s="67">
        <v>0</v>
      </c>
      <c r="L49" s="8">
        <v>0</v>
      </c>
      <c r="M49" s="52"/>
      <c r="N49" s="282"/>
      <c r="O49" s="282"/>
    </row>
    <row r="50" spans="1:15" ht="15" customHeight="1" x14ac:dyDescent="0.25">
      <c r="A50" s="344"/>
      <c r="B50" s="288" t="s">
        <v>48</v>
      </c>
      <c r="C50" s="289"/>
      <c r="D50" s="290"/>
      <c r="E50" s="296" t="s">
        <v>47</v>
      </c>
      <c r="F50" s="296"/>
      <c r="G50" s="332">
        <f>SUM(J50:M50)</f>
        <v>3230.1260000000002</v>
      </c>
      <c r="H50" s="332"/>
      <c r="I50" s="332"/>
      <c r="J50" s="8"/>
      <c r="K50" s="67">
        <v>0</v>
      </c>
      <c r="L50" s="8">
        <v>3230.1260000000002</v>
      </c>
      <c r="M50" s="52"/>
      <c r="N50" s="282"/>
      <c r="O50" s="282"/>
    </row>
    <row r="51" spans="1:15" x14ac:dyDescent="0.25">
      <c r="A51" s="344"/>
      <c r="B51" s="306"/>
      <c r="C51" s="307"/>
      <c r="D51" s="308"/>
      <c r="E51" s="296" t="s">
        <v>33</v>
      </c>
      <c r="F51" s="296"/>
      <c r="G51" s="332">
        <f>L51+K51</f>
        <v>799.43494999999996</v>
      </c>
      <c r="H51" s="332"/>
      <c r="I51" s="332"/>
      <c r="J51" s="8"/>
      <c r="K51" s="8">
        <v>0</v>
      </c>
      <c r="L51" s="8">
        <v>799.43494999999996</v>
      </c>
      <c r="M51" s="52"/>
      <c r="N51" s="282"/>
      <c r="O51" s="282"/>
    </row>
    <row r="52" spans="1:15" x14ac:dyDescent="0.25">
      <c r="A52" s="344"/>
      <c r="B52" s="306"/>
      <c r="C52" s="307"/>
      <c r="D52" s="308"/>
      <c r="E52" s="315" t="s">
        <v>34</v>
      </c>
      <c r="F52" s="316"/>
      <c r="G52" s="309">
        <f>L52+K52</f>
        <v>0</v>
      </c>
      <c r="H52" s="311"/>
      <c r="I52" s="147"/>
      <c r="J52" s="147"/>
      <c r="K52" s="146">
        <v>0</v>
      </c>
      <c r="L52" s="147">
        <v>0</v>
      </c>
      <c r="M52" s="149"/>
      <c r="N52" s="282"/>
      <c r="O52" s="282"/>
    </row>
    <row r="53" spans="1:15" x14ac:dyDescent="0.25">
      <c r="A53" s="344"/>
      <c r="B53" s="291"/>
      <c r="C53" s="292"/>
      <c r="D53" s="293"/>
      <c r="E53" s="315" t="s">
        <v>17</v>
      </c>
      <c r="F53" s="316"/>
      <c r="G53" s="309">
        <f>L53+K53</f>
        <v>3000</v>
      </c>
      <c r="H53" s="311"/>
      <c r="I53" s="147"/>
      <c r="J53" s="147"/>
      <c r="K53" s="146">
        <v>0</v>
      </c>
      <c r="L53" s="147">
        <v>3000</v>
      </c>
      <c r="M53" s="149"/>
      <c r="N53" s="282"/>
      <c r="O53" s="282"/>
    </row>
    <row r="54" spans="1:15" x14ac:dyDescent="0.25">
      <c r="A54" s="344"/>
      <c r="B54" s="355" t="s">
        <v>49</v>
      </c>
      <c r="C54" s="356"/>
      <c r="D54" s="357"/>
      <c r="E54" s="315" t="s">
        <v>34</v>
      </c>
      <c r="F54" s="316"/>
      <c r="G54" s="332">
        <f t="shared" ref="G54:G57" si="6">SUM(J54:M54)</f>
        <v>0</v>
      </c>
      <c r="H54" s="332"/>
      <c r="I54" s="332"/>
      <c r="J54" s="8"/>
      <c r="K54" s="67">
        <v>0</v>
      </c>
      <c r="L54" s="8">
        <v>0</v>
      </c>
      <c r="M54" s="52"/>
      <c r="N54" s="282"/>
      <c r="O54" s="282"/>
    </row>
    <row r="55" spans="1:15" x14ac:dyDescent="0.25">
      <c r="A55" s="344"/>
      <c r="B55" s="358"/>
      <c r="C55" s="359"/>
      <c r="D55" s="360"/>
      <c r="E55" s="315" t="s">
        <v>17</v>
      </c>
      <c r="F55" s="316"/>
      <c r="G55" s="332">
        <f t="shared" si="6"/>
        <v>0</v>
      </c>
      <c r="H55" s="332"/>
      <c r="I55" s="332"/>
      <c r="J55" s="8"/>
      <c r="K55" s="67">
        <v>0</v>
      </c>
      <c r="L55" s="8">
        <v>0</v>
      </c>
      <c r="M55" s="52"/>
      <c r="N55" s="282"/>
      <c r="O55" s="282"/>
    </row>
    <row r="56" spans="1:15" x14ac:dyDescent="0.25">
      <c r="A56" s="344"/>
      <c r="B56" s="358"/>
      <c r="C56" s="359"/>
      <c r="D56" s="360"/>
      <c r="E56" s="315" t="s">
        <v>35</v>
      </c>
      <c r="F56" s="316"/>
      <c r="G56" s="309">
        <f t="shared" ref="G56" si="7">SUM(J56:M56)</f>
        <v>1500</v>
      </c>
      <c r="H56" s="310"/>
      <c r="I56" s="311"/>
      <c r="J56" s="116"/>
      <c r="K56" s="119">
        <v>0</v>
      </c>
      <c r="L56" s="116">
        <v>1500</v>
      </c>
      <c r="M56" s="118"/>
      <c r="N56" s="282"/>
      <c r="O56" s="282"/>
    </row>
    <row r="57" spans="1:15" x14ac:dyDescent="0.25">
      <c r="A57" s="344"/>
      <c r="B57" s="361"/>
      <c r="C57" s="362"/>
      <c r="D57" s="363"/>
      <c r="E57" s="315" t="s">
        <v>164</v>
      </c>
      <c r="F57" s="316"/>
      <c r="G57" s="309">
        <f t="shared" si="6"/>
        <v>75000</v>
      </c>
      <c r="H57" s="310"/>
      <c r="I57" s="311"/>
      <c r="J57" s="8"/>
      <c r="K57" s="67">
        <v>0</v>
      </c>
      <c r="L57" s="8">
        <v>75000</v>
      </c>
      <c r="M57" s="52"/>
      <c r="N57" s="283"/>
      <c r="O57" s="283"/>
    </row>
    <row r="58" spans="1:15" x14ac:dyDescent="0.25">
      <c r="A58" s="345"/>
      <c r="B58" s="364" t="s">
        <v>50</v>
      </c>
      <c r="C58" s="365"/>
      <c r="D58" s="366"/>
      <c r="E58" s="367" t="s">
        <v>162</v>
      </c>
      <c r="F58" s="368"/>
      <c r="G58" s="369">
        <f>SUM(G42:I57)</f>
        <v>117366.27155999999</v>
      </c>
      <c r="H58" s="369"/>
      <c r="I58" s="369"/>
      <c r="J58" s="193"/>
      <c r="K58" s="194">
        <f>SUM(K42:K57)</f>
        <v>27471.327000000001</v>
      </c>
      <c r="L58" s="193">
        <f>L42+L43+L44+L45+L46+L47+L50+L51+L54+L55+L57</f>
        <v>85394.944560000004</v>
      </c>
      <c r="M58" s="52"/>
      <c r="N58" s="340"/>
      <c r="O58" s="341"/>
    </row>
    <row r="59" spans="1:15" x14ac:dyDescent="0.25">
      <c r="A59" s="339"/>
      <c r="B59" s="269" t="s">
        <v>10</v>
      </c>
      <c r="C59" s="269"/>
      <c r="D59" s="269"/>
      <c r="E59" s="340" t="s">
        <v>26</v>
      </c>
      <c r="F59" s="341"/>
      <c r="G59" s="335">
        <f>G11+G26+G42</f>
        <v>28450.15</v>
      </c>
      <c r="H59" s="335"/>
      <c r="I59" s="335"/>
      <c r="J59" s="195"/>
      <c r="K59" s="196">
        <f>K11+K26+K42</f>
        <v>8075</v>
      </c>
      <c r="L59" s="195">
        <f>L11+L26+L42</f>
        <v>20375.150000000001</v>
      </c>
      <c r="M59" s="169"/>
      <c r="N59" s="53"/>
      <c r="O59" s="53"/>
    </row>
    <row r="60" spans="1:15" x14ac:dyDescent="0.25">
      <c r="A60" s="339"/>
      <c r="B60" s="269"/>
      <c r="C60" s="269"/>
      <c r="D60" s="269"/>
      <c r="E60" s="340" t="s">
        <v>29</v>
      </c>
      <c r="F60" s="341"/>
      <c r="G60" s="335">
        <f t="shared" ref="G60:G67" si="8">K60+L60</f>
        <v>9753.8607599999996</v>
      </c>
      <c r="H60" s="335"/>
      <c r="I60" s="335"/>
      <c r="J60" s="195"/>
      <c r="K60" s="195">
        <f>K12+K27+K43</f>
        <v>5285</v>
      </c>
      <c r="L60" s="195">
        <f>L12+L27+L43</f>
        <v>4468.8607600000005</v>
      </c>
      <c r="M60" s="242"/>
      <c r="N60" s="53"/>
      <c r="O60" s="53"/>
    </row>
    <row r="61" spans="1:15" x14ac:dyDescent="0.25">
      <c r="A61" s="339"/>
      <c r="B61" s="269"/>
      <c r="C61" s="269"/>
      <c r="D61" s="269"/>
      <c r="E61" s="340" t="s">
        <v>31</v>
      </c>
      <c r="F61" s="341"/>
      <c r="G61" s="335">
        <f>K61+L61</f>
        <v>10655.68953</v>
      </c>
      <c r="H61" s="335"/>
      <c r="I61" s="335"/>
      <c r="J61" s="195"/>
      <c r="K61" s="196">
        <f>K13+K44+K45</f>
        <v>9301</v>
      </c>
      <c r="L61" s="195">
        <f>L13+L44+L45</f>
        <v>1354.6895300000001</v>
      </c>
      <c r="M61" s="9"/>
      <c r="N61" s="53"/>
      <c r="O61" s="53"/>
    </row>
    <row r="62" spans="1:15" x14ac:dyDescent="0.25">
      <c r="A62" s="339"/>
      <c r="B62" s="269"/>
      <c r="C62" s="269"/>
      <c r="D62" s="269"/>
      <c r="E62" s="296" t="s">
        <v>47</v>
      </c>
      <c r="F62" s="296"/>
      <c r="G62" s="335">
        <f>K62+L62</f>
        <v>13712.722450000001</v>
      </c>
      <c r="H62" s="335"/>
      <c r="I62" s="335"/>
      <c r="J62" s="195"/>
      <c r="K62" s="195">
        <f>K46</f>
        <v>8713.5</v>
      </c>
      <c r="L62" s="195">
        <f>L46+L50</f>
        <v>4999.2224500000002</v>
      </c>
      <c r="M62" s="9"/>
      <c r="N62" s="53"/>
      <c r="O62" s="53"/>
    </row>
    <row r="63" spans="1:15" x14ac:dyDescent="0.25">
      <c r="A63" s="339"/>
      <c r="B63" s="269"/>
      <c r="C63" s="269"/>
      <c r="D63" s="269"/>
      <c r="E63" s="296" t="s">
        <v>33</v>
      </c>
      <c r="F63" s="296"/>
      <c r="G63" s="342">
        <f t="shared" si="8"/>
        <v>5624.5707500000008</v>
      </c>
      <c r="H63" s="342"/>
      <c r="I63" s="342"/>
      <c r="J63" s="197"/>
      <c r="K63" s="198">
        <f>K14+K28+K47+K51</f>
        <v>4171.8270000000002</v>
      </c>
      <c r="L63" s="197">
        <f>L14+L28+L47+L51</f>
        <v>1452.7437500000001</v>
      </c>
      <c r="M63" s="9"/>
      <c r="N63" s="53"/>
      <c r="O63" s="53"/>
    </row>
    <row r="64" spans="1:15" x14ac:dyDescent="0.25">
      <c r="A64" s="339"/>
      <c r="B64" s="269"/>
      <c r="C64" s="269"/>
      <c r="D64" s="269"/>
      <c r="E64" s="315" t="s">
        <v>34</v>
      </c>
      <c r="F64" s="316"/>
      <c r="G64" s="335">
        <f t="shared" si="8"/>
        <v>0</v>
      </c>
      <c r="H64" s="335"/>
      <c r="I64" s="335"/>
      <c r="J64" s="195"/>
      <c r="K64" s="195">
        <f>K15+K34+K48</f>
        <v>0</v>
      </c>
      <c r="L64" s="195">
        <f>L15+L34+L48</f>
        <v>0</v>
      </c>
      <c r="M64" s="9"/>
      <c r="N64" s="53"/>
      <c r="O64" s="53"/>
    </row>
    <row r="65" spans="1:15" x14ac:dyDescent="0.25">
      <c r="A65" s="339"/>
      <c r="B65" s="269"/>
      <c r="C65" s="269"/>
      <c r="D65" s="269"/>
      <c r="E65" s="315" t="s">
        <v>17</v>
      </c>
      <c r="F65" s="316"/>
      <c r="G65" s="335">
        <f t="shared" si="8"/>
        <v>6200</v>
      </c>
      <c r="H65" s="335"/>
      <c r="I65" s="335"/>
      <c r="J65" s="195"/>
      <c r="K65" s="196">
        <f>K16+K30+K33+K35+K49+K53+K55</f>
        <v>0</v>
      </c>
      <c r="L65" s="195">
        <f>L16+L30+L33+L35+L49+L53+L55</f>
        <v>6200</v>
      </c>
      <c r="M65" s="9"/>
      <c r="N65" s="53"/>
      <c r="O65" s="53"/>
    </row>
    <row r="66" spans="1:15" x14ac:dyDescent="0.25">
      <c r="A66" s="339"/>
      <c r="B66" s="269"/>
      <c r="C66" s="269"/>
      <c r="D66" s="269"/>
      <c r="E66" s="315" t="s">
        <v>35</v>
      </c>
      <c r="F66" s="316"/>
      <c r="G66" s="335">
        <f t="shared" si="8"/>
        <v>1600</v>
      </c>
      <c r="H66" s="335"/>
      <c r="I66" s="335"/>
      <c r="J66" s="195"/>
      <c r="K66" s="195">
        <f>K20+K31+K36+K56</f>
        <v>0</v>
      </c>
      <c r="L66" s="195">
        <f>L20+L31+L36+L56</f>
        <v>1600</v>
      </c>
      <c r="M66" s="9"/>
      <c r="N66" s="148"/>
      <c r="O66" s="148"/>
    </row>
    <row r="67" spans="1:15" x14ac:dyDescent="0.25">
      <c r="A67" s="339"/>
      <c r="B67" s="269"/>
      <c r="C67" s="269"/>
      <c r="D67" s="269"/>
      <c r="E67" s="371" t="s">
        <v>133</v>
      </c>
      <c r="F67" s="371"/>
      <c r="G67" s="372">
        <f t="shared" si="8"/>
        <v>75100</v>
      </c>
      <c r="H67" s="372"/>
      <c r="I67" s="199"/>
      <c r="J67" s="199"/>
      <c r="K67" s="200">
        <f>K21+K37+K32+K57</f>
        <v>0</v>
      </c>
      <c r="L67" s="200">
        <f>L21+L37+L32+L57</f>
        <v>75100</v>
      </c>
      <c r="M67" s="9"/>
      <c r="N67" s="53"/>
      <c r="O67" s="53"/>
    </row>
    <row r="68" spans="1:15" x14ac:dyDescent="0.25">
      <c r="A68" s="339"/>
      <c r="B68" s="269"/>
      <c r="C68" s="269"/>
      <c r="D68" s="269"/>
      <c r="E68" s="336" t="s">
        <v>162</v>
      </c>
      <c r="F68" s="337"/>
      <c r="G68" s="338">
        <f>K68+L68</f>
        <v>151096.99348999999</v>
      </c>
      <c r="H68" s="338"/>
      <c r="I68" s="338"/>
      <c r="J68" s="201"/>
      <c r="K68" s="202">
        <f>K59+K60+K61+K62+K63+K64+K65+K66+K67</f>
        <v>35546.326999999997</v>
      </c>
      <c r="L68" s="203">
        <f>L59+L60+L61+L62+L63+L64+L65+L66+L67</f>
        <v>115550.66649</v>
      </c>
      <c r="M68" s="9"/>
      <c r="N68" s="53"/>
      <c r="O68" s="53"/>
    </row>
    <row r="69" spans="1:15" x14ac:dyDescent="0.25">
      <c r="A69" s="114"/>
      <c r="B69" s="334"/>
      <c r="C69" s="334"/>
      <c r="D69" s="334"/>
      <c r="E69" s="144"/>
      <c r="F69" s="144"/>
      <c r="G69" s="145"/>
      <c r="H69" s="144"/>
      <c r="I69" s="144"/>
      <c r="J69" s="114"/>
      <c r="K69" s="114"/>
      <c r="L69" s="114"/>
      <c r="M69" s="114"/>
      <c r="N69" s="114"/>
      <c r="O69" s="114"/>
    </row>
    <row r="70" spans="1:15" x14ac:dyDescent="0.25">
      <c r="B70" s="18" t="s">
        <v>207</v>
      </c>
    </row>
  </sheetData>
  <mergeCells count="161">
    <mergeCell ref="E52:F52"/>
    <mergeCell ref="E53:F53"/>
    <mergeCell ref="G52:H52"/>
    <mergeCell ref="G53:H53"/>
    <mergeCell ref="B50:D53"/>
    <mergeCell ref="N42:N57"/>
    <mergeCell ref="N58:O58"/>
    <mergeCell ref="O42:O57"/>
    <mergeCell ref="E67:F67"/>
    <mergeCell ref="G67:H67"/>
    <mergeCell ref="E56:F56"/>
    <mergeCell ref="G56:I56"/>
    <mergeCell ref="G49:I49"/>
    <mergeCell ref="E51:F51"/>
    <mergeCell ref="G51:I51"/>
    <mergeCell ref="E45:F45"/>
    <mergeCell ref="G45:I45"/>
    <mergeCell ref="B46:D49"/>
    <mergeCell ref="E46:F46"/>
    <mergeCell ref="G46:I46"/>
    <mergeCell ref="E47:F47"/>
    <mergeCell ref="G47:I47"/>
    <mergeCell ref="E48:F48"/>
    <mergeCell ref="G48:I48"/>
    <mergeCell ref="A42:A58"/>
    <mergeCell ref="A40:O40"/>
    <mergeCell ref="A41:O41"/>
    <mergeCell ref="B18:D21"/>
    <mergeCell ref="A24:O24"/>
    <mergeCell ref="A25:O25"/>
    <mergeCell ref="A26:A38"/>
    <mergeCell ref="B54:D57"/>
    <mergeCell ref="E54:F54"/>
    <mergeCell ref="G54:I54"/>
    <mergeCell ref="E55:F55"/>
    <mergeCell ref="G55:I55"/>
    <mergeCell ref="E57:F57"/>
    <mergeCell ref="G57:I57"/>
    <mergeCell ref="B58:D58"/>
    <mergeCell ref="E58:F58"/>
    <mergeCell ref="G58:I58"/>
    <mergeCell ref="E50:F50"/>
    <mergeCell ref="G50:I50"/>
    <mergeCell ref="B29:D29"/>
    <mergeCell ref="E29:F29"/>
    <mergeCell ref="E44:F44"/>
    <mergeCell ref="G44:I44"/>
    <mergeCell ref="B45:D45"/>
    <mergeCell ref="B69:D69"/>
    <mergeCell ref="E65:F65"/>
    <mergeCell ref="G65:I65"/>
    <mergeCell ref="E66:F66"/>
    <mergeCell ref="G66:I66"/>
    <mergeCell ref="E68:F68"/>
    <mergeCell ref="G68:I68"/>
    <mergeCell ref="A59:A68"/>
    <mergeCell ref="B59:D68"/>
    <mergeCell ref="E59:F59"/>
    <mergeCell ref="G59:I59"/>
    <mergeCell ref="E60:F60"/>
    <mergeCell ref="G60:I60"/>
    <mergeCell ref="E61:F61"/>
    <mergeCell ref="E63:F63"/>
    <mergeCell ref="G63:I63"/>
    <mergeCell ref="E64:F64"/>
    <mergeCell ref="G64:I64"/>
    <mergeCell ref="G61:I61"/>
    <mergeCell ref="E62:F62"/>
    <mergeCell ref="G62:I62"/>
    <mergeCell ref="E49:F49"/>
    <mergeCell ref="B39:O39"/>
    <mergeCell ref="B42:D42"/>
    <mergeCell ref="E42:F42"/>
    <mergeCell ref="G27:I27"/>
    <mergeCell ref="B28:D28"/>
    <mergeCell ref="E28:F28"/>
    <mergeCell ref="G28:I28"/>
    <mergeCell ref="B34:D37"/>
    <mergeCell ref="E34:F34"/>
    <mergeCell ref="G34:I34"/>
    <mergeCell ref="E35:F35"/>
    <mergeCell ref="G35:I35"/>
    <mergeCell ref="E37:F37"/>
    <mergeCell ref="B26:D27"/>
    <mergeCell ref="E26:F26"/>
    <mergeCell ref="G26:I26"/>
    <mergeCell ref="E27:F27"/>
    <mergeCell ref="G42:I42"/>
    <mergeCell ref="B43:D43"/>
    <mergeCell ref="E43:F43"/>
    <mergeCell ref="G43:I43"/>
    <mergeCell ref="B44:D44"/>
    <mergeCell ref="O26:O37"/>
    <mergeCell ref="B13:D13"/>
    <mergeCell ref="E13:F13"/>
    <mergeCell ref="G13:I13"/>
    <mergeCell ref="B14:D17"/>
    <mergeCell ref="E14:F14"/>
    <mergeCell ref="G37:I37"/>
    <mergeCell ref="A23:O23"/>
    <mergeCell ref="B38:D38"/>
    <mergeCell ref="E38:F38"/>
    <mergeCell ref="G38:I38"/>
    <mergeCell ref="E36:F36"/>
    <mergeCell ref="G36:I36"/>
    <mergeCell ref="G29:H29"/>
    <mergeCell ref="B30:D32"/>
    <mergeCell ref="E30:F30"/>
    <mergeCell ref="E31:F31"/>
    <mergeCell ref="E32:F32"/>
    <mergeCell ref="G30:H30"/>
    <mergeCell ref="G31:H31"/>
    <mergeCell ref="G32:H32"/>
    <mergeCell ref="B33:D33"/>
    <mergeCell ref="E33:F33"/>
    <mergeCell ref="G33:H33"/>
    <mergeCell ref="E17:F17"/>
    <mergeCell ref="G18:I18"/>
    <mergeCell ref="E19:F19"/>
    <mergeCell ref="G19:I19"/>
    <mergeCell ref="E21:F21"/>
    <mergeCell ref="G21:H21"/>
    <mergeCell ref="E12:F12"/>
    <mergeCell ref="G12:I12"/>
    <mergeCell ref="G14:I14"/>
    <mergeCell ref="E15:F15"/>
    <mergeCell ref="G15:I15"/>
    <mergeCell ref="E16:F16"/>
    <mergeCell ref="N26:N37"/>
    <mergeCell ref="O4:O6"/>
    <mergeCell ref="J5:J6"/>
    <mergeCell ref="K5:L5"/>
    <mergeCell ref="A8:O8"/>
    <mergeCell ref="A9:O9"/>
    <mergeCell ref="A10:O10"/>
    <mergeCell ref="B11:D12"/>
    <mergeCell ref="E11:F11"/>
    <mergeCell ref="G11:I11"/>
    <mergeCell ref="N11:N21"/>
    <mergeCell ref="O11:O21"/>
    <mergeCell ref="A11:A22"/>
    <mergeCell ref="E20:F20"/>
    <mergeCell ref="G20:I20"/>
    <mergeCell ref="B22:D22"/>
    <mergeCell ref="E22:F22"/>
    <mergeCell ref="G22:I22"/>
    <mergeCell ref="G16:I16"/>
    <mergeCell ref="B7:D7"/>
    <mergeCell ref="E7:F7"/>
    <mergeCell ref="G7:I7"/>
    <mergeCell ref="G17:I17"/>
    <mergeCell ref="E18:F18"/>
    <mergeCell ref="J2:O2"/>
    <mergeCell ref="A3:O3"/>
    <mergeCell ref="A4:A6"/>
    <mergeCell ref="B4:D6"/>
    <mergeCell ref="E4:F6"/>
    <mergeCell ref="G4:I6"/>
    <mergeCell ref="J4:L4"/>
    <mergeCell ref="M4:M6"/>
    <mergeCell ref="N4:N6"/>
  </mergeCells>
  <pageMargins left="0.25" right="0.25" top="0.75" bottom="0.75" header="0.3" footer="0.3"/>
  <pageSetup paperSize="9" scale="5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opLeftCell="A16" workbookViewId="0">
      <selection activeCell="A5" sqref="A5:J5"/>
    </sheetView>
  </sheetViews>
  <sheetFormatPr defaultRowHeight="15" x14ac:dyDescent="0.25"/>
  <cols>
    <col min="1" max="1" width="4.85546875" customWidth="1"/>
    <col min="2" max="2" width="32.28515625" customWidth="1"/>
    <col min="3" max="3" width="20.7109375" customWidth="1"/>
    <col min="4" max="4" width="18.42578125" customWidth="1"/>
    <col min="5" max="5" width="10.5703125" customWidth="1"/>
    <col min="6" max="6" width="13.7109375" customWidth="1"/>
    <col min="7" max="8" width="12.42578125" customWidth="1"/>
    <col min="9" max="9" width="14.42578125" customWidth="1"/>
    <col min="10" max="10" width="39.7109375" customWidth="1"/>
  </cols>
  <sheetData>
    <row r="1" spans="1:11" x14ac:dyDescent="0.25">
      <c r="A1" s="1"/>
      <c r="B1" s="1"/>
      <c r="C1" s="1"/>
      <c r="D1" s="1"/>
      <c r="E1" s="1"/>
      <c r="F1" s="1"/>
      <c r="G1" s="51"/>
      <c r="H1" s="64"/>
      <c r="I1" s="64"/>
      <c r="J1" s="64"/>
    </row>
    <row r="2" spans="1:11" x14ac:dyDescent="0.25">
      <c r="A2" s="10"/>
      <c r="B2" s="10"/>
      <c r="C2" s="10"/>
      <c r="D2" s="10"/>
      <c r="E2" s="10"/>
      <c r="F2" s="10"/>
      <c r="G2" s="418" t="s">
        <v>19</v>
      </c>
      <c r="H2" s="418"/>
      <c r="I2" s="418"/>
      <c r="J2" s="418"/>
    </row>
    <row r="3" spans="1:11" ht="17.25" customHeight="1" x14ac:dyDescent="0.25">
      <c r="A3" s="10"/>
      <c r="B3" s="10"/>
      <c r="C3" s="10"/>
      <c r="D3" s="10"/>
      <c r="E3" s="10"/>
      <c r="F3" s="10"/>
      <c r="G3" s="419" t="s">
        <v>129</v>
      </c>
      <c r="H3" s="419"/>
      <c r="I3" s="419"/>
      <c r="J3" s="419"/>
    </row>
    <row r="4" spans="1:11" ht="18.75" customHeight="1" x14ac:dyDescent="0.25">
      <c r="A4" s="10"/>
      <c r="B4" s="10"/>
      <c r="C4" s="10"/>
      <c r="D4" s="10"/>
      <c r="E4" s="10"/>
      <c r="F4" s="10"/>
      <c r="G4" s="420"/>
      <c r="H4" s="420"/>
      <c r="I4" s="420"/>
      <c r="J4" s="420"/>
    </row>
    <row r="5" spans="1:11" ht="38.25" customHeight="1" x14ac:dyDescent="0.25">
      <c r="A5" s="422" t="s">
        <v>127</v>
      </c>
      <c r="B5" s="423"/>
      <c r="C5" s="423"/>
      <c r="D5" s="423"/>
      <c r="E5" s="423"/>
      <c r="F5" s="423"/>
      <c r="G5" s="423"/>
      <c r="H5" s="423"/>
      <c r="I5" s="423"/>
      <c r="J5" s="423"/>
    </row>
    <row r="6" spans="1:11" x14ac:dyDescent="0.25">
      <c r="A6" s="421" t="s">
        <v>51</v>
      </c>
      <c r="B6" s="385" t="s">
        <v>21</v>
      </c>
      <c r="C6" s="385" t="s">
        <v>22</v>
      </c>
      <c r="D6" s="385" t="s">
        <v>52</v>
      </c>
      <c r="E6" s="385" t="s">
        <v>1</v>
      </c>
      <c r="F6" s="385"/>
      <c r="G6" s="385"/>
      <c r="H6" s="385"/>
      <c r="I6" s="385" t="s">
        <v>53</v>
      </c>
      <c r="J6" s="385" t="s">
        <v>11</v>
      </c>
    </row>
    <row r="7" spans="1:11" x14ac:dyDescent="0.25">
      <c r="A7" s="421"/>
      <c r="B7" s="385"/>
      <c r="C7" s="385"/>
      <c r="D7" s="385"/>
      <c r="E7" s="15" t="s">
        <v>3</v>
      </c>
      <c r="F7" s="385" t="s">
        <v>4</v>
      </c>
      <c r="G7" s="385"/>
      <c r="H7" s="385" t="s">
        <v>2</v>
      </c>
      <c r="I7" s="385"/>
      <c r="J7" s="385"/>
    </row>
    <row r="8" spans="1:11" ht="51" x14ac:dyDescent="0.25">
      <c r="A8" s="421"/>
      <c r="B8" s="385"/>
      <c r="C8" s="385"/>
      <c r="D8" s="385"/>
      <c r="E8" s="15"/>
      <c r="F8" s="15" t="s">
        <v>54</v>
      </c>
      <c r="G8" s="15" t="s">
        <v>5</v>
      </c>
      <c r="H8" s="385"/>
      <c r="I8" s="385"/>
      <c r="J8" s="385"/>
    </row>
    <row r="9" spans="1:11" x14ac:dyDescent="0.25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2">
        <v>10</v>
      </c>
    </row>
    <row r="10" spans="1:11" x14ac:dyDescent="0.25">
      <c r="A10" s="398" t="s">
        <v>55</v>
      </c>
      <c r="B10" s="399"/>
      <c r="C10" s="399"/>
      <c r="D10" s="399"/>
      <c r="E10" s="399"/>
      <c r="F10" s="399"/>
      <c r="G10" s="399"/>
      <c r="H10" s="399"/>
      <c r="I10" s="399"/>
      <c r="J10" s="400"/>
    </row>
    <row r="11" spans="1:11" x14ac:dyDescent="0.25">
      <c r="A11" s="401" t="s">
        <v>116</v>
      </c>
      <c r="B11" s="402"/>
      <c r="C11" s="402"/>
      <c r="D11" s="402"/>
      <c r="E11" s="402"/>
      <c r="F11" s="402"/>
      <c r="G11" s="402"/>
      <c r="H11" s="402"/>
      <c r="I11" s="402"/>
      <c r="J11" s="403"/>
    </row>
    <row r="12" spans="1:11" ht="21" customHeight="1" x14ac:dyDescent="0.25">
      <c r="A12" s="404" t="s">
        <v>117</v>
      </c>
      <c r="B12" s="405"/>
      <c r="C12" s="405"/>
      <c r="D12" s="405"/>
      <c r="E12" s="405"/>
      <c r="F12" s="405"/>
      <c r="G12" s="405"/>
      <c r="H12" s="405"/>
      <c r="I12" s="405"/>
      <c r="J12" s="406"/>
    </row>
    <row r="13" spans="1:11" ht="57.75" customHeight="1" x14ac:dyDescent="0.25">
      <c r="A13" s="57">
        <v>1</v>
      </c>
      <c r="B13" s="171" t="s">
        <v>56</v>
      </c>
      <c r="C13" s="13" t="s">
        <v>163</v>
      </c>
      <c r="D13" s="89"/>
      <c r="E13" s="83"/>
      <c r="F13" s="83"/>
      <c r="G13" s="83"/>
      <c r="H13" s="83"/>
      <c r="I13" s="35" t="s">
        <v>65</v>
      </c>
      <c r="J13" s="382" t="s">
        <v>165</v>
      </c>
    </row>
    <row r="14" spans="1:11" ht="42" customHeight="1" x14ac:dyDescent="0.25">
      <c r="A14" s="93">
        <v>2</v>
      </c>
      <c r="B14" s="172" t="s">
        <v>58</v>
      </c>
      <c r="C14" s="13" t="s">
        <v>163</v>
      </c>
      <c r="D14" s="85"/>
      <c r="E14" s="85"/>
      <c r="F14" s="85"/>
      <c r="G14" s="85"/>
      <c r="H14" s="85"/>
      <c r="I14" s="36" t="s">
        <v>65</v>
      </c>
      <c r="J14" s="383"/>
      <c r="K14" s="1"/>
    </row>
    <row r="15" spans="1:11" ht="48.75" customHeight="1" x14ac:dyDescent="0.25">
      <c r="A15" s="92">
        <v>3</v>
      </c>
      <c r="B15" s="171" t="s">
        <v>59</v>
      </c>
      <c r="C15" s="13" t="s">
        <v>163</v>
      </c>
      <c r="D15" s="83"/>
      <c r="E15" s="83"/>
      <c r="F15" s="83"/>
      <c r="G15" s="83"/>
      <c r="H15" s="90"/>
      <c r="I15" s="35" t="s">
        <v>65</v>
      </c>
      <c r="J15" s="383"/>
      <c r="K15" s="1"/>
    </row>
    <row r="16" spans="1:11" ht="48" customHeight="1" x14ac:dyDescent="0.25">
      <c r="A16" s="57">
        <v>4</v>
      </c>
      <c r="B16" s="171" t="s">
        <v>60</v>
      </c>
      <c r="C16" s="13" t="s">
        <v>163</v>
      </c>
      <c r="D16" s="90"/>
      <c r="E16" s="90"/>
      <c r="F16" s="90"/>
      <c r="G16" s="89"/>
      <c r="H16" s="90"/>
      <c r="I16" s="35" t="s">
        <v>65</v>
      </c>
      <c r="J16" s="383"/>
      <c r="K16" s="37"/>
    </row>
    <row r="17" spans="1:11" ht="15" customHeight="1" x14ac:dyDescent="0.25">
      <c r="A17" s="407">
        <v>5</v>
      </c>
      <c r="B17" s="409" t="s">
        <v>61</v>
      </c>
      <c r="C17" s="14" t="s">
        <v>26</v>
      </c>
      <c r="D17" s="80">
        <f t="shared" ref="D17:D22" si="0">SUM(E17:H17)</f>
        <v>2520</v>
      </c>
      <c r="E17" s="80">
        <v>0</v>
      </c>
      <c r="F17" s="80">
        <v>837.9</v>
      </c>
      <c r="G17" s="81">
        <v>44.1</v>
      </c>
      <c r="H17" s="82">
        <v>1638</v>
      </c>
      <c r="I17" s="379" t="s">
        <v>65</v>
      </c>
      <c r="J17" s="383"/>
      <c r="K17" s="37"/>
    </row>
    <row r="18" spans="1:11" ht="15" customHeight="1" x14ac:dyDescent="0.25">
      <c r="A18" s="408"/>
      <c r="B18" s="410"/>
      <c r="C18" s="14" t="s">
        <v>12</v>
      </c>
      <c r="D18" s="80">
        <f t="shared" si="0"/>
        <v>0</v>
      </c>
      <c r="E18" s="80">
        <v>0</v>
      </c>
      <c r="F18" s="80">
        <v>0</v>
      </c>
      <c r="G18" s="81">
        <v>0</v>
      </c>
      <c r="H18" s="82">
        <v>0</v>
      </c>
      <c r="I18" s="380"/>
      <c r="J18" s="383"/>
      <c r="K18" s="37"/>
    </row>
    <row r="19" spans="1:11" ht="15" customHeight="1" x14ac:dyDescent="0.25">
      <c r="A19" s="408"/>
      <c r="B19" s="410"/>
      <c r="C19" s="14" t="s">
        <v>13</v>
      </c>
      <c r="D19" s="80">
        <f t="shared" si="0"/>
        <v>0</v>
      </c>
      <c r="E19" s="83">
        <v>0</v>
      </c>
      <c r="F19" s="83">
        <v>0</v>
      </c>
      <c r="G19" s="84">
        <v>0</v>
      </c>
      <c r="H19" s="82">
        <v>0</v>
      </c>
      <c r="I19" s="380"/>
      <c r="J19" s="383"/>
      <c r="K19" s="37"/>
    </row>
    <row r="20" spans="1:11" ht="15" customHeight="1" x14ac:dyDescent="0.25">
      <c r="A20" s="408"/>
      <c r="B20" s="410"/>
      <c r="C20" s="14" t="s">
        <v>14</v>
      </c>
      <c r="D20" s="80">
        <f>SUM(E20:H20)</f>
        <v>0</v>
      </c>
      <c r="E20" s="85">
        <v>0</v>
      </c>
      <c r="F20" s="83">
        <v>0</v>
      </c>
      <c r="G20" s="83">
        <v>0</v>
      </c>
      <c r="H20" s="82">
        <v>0</v>
      </c>
      <c r="I20" s="380"/>
      <c r="J20" s="383"/>
      <c r="K20" s="37"/>
    </row>
    <row r="21" spans="1:11" ht="15" customHeight="1" x14ac:dyDescent="0.25">
      <c r="A21" s="408"/>
      <c r="B21" s="410"/>
      <c r="C21" s="14" t="s">
        <v>15</v>
      </c>
      <c r="D21" s="80">
        <f>SUM(E21:H21)</f>
        <v>3700.0559999999996</v>
      </c>
      <c r="E21" s="83">
        <v>0</v>
      </c>
      <c r="F21" s="86">
        <v>1105.0999999999999</v>
      </c>
      <c r="G21" s="86">
        <v>58.161999999999999</v>
      </c>
      <c r="H21" s="86">
        <v>2536.7939999999999</v>
      </c>
      <c r="I21" s="380"/>
      <c r="J21" s="383"/>
      <c r="K21" s="37"/>
    </row>
    <row r="22" spans="1:11" ht="15" customHeight="1" x14ac:dyDescent="0.25">
      <c r="A22" s="408"/>
      <c r="B22" s="410"/>
      <c r="C22" s="14" t="s">
        <v>16</v>
      </c>
      <c r="D22" s="82">
        <f t="shared" si="0"/>
        <v>0</v>
      </c>
      <c r="E22" s="82">
        <v>0</v>
      </c>
      <c r="F22" s="82">
        <v>0</v>
      </c>
      <c r="G22" s="82">
        <v>0</v>
      </c>
      <c r="H22" s="82">
        <v>0</v>
      </c>
      <c r="I22" s="380"/>
      <c r="J22" s="383"/>
      <c r="K22" s="37"/>
    </row>
    <row r="23" spans="1:11" ht="15" customHeight="1" x14ac:dyDescent="0.25">
      <c r="A23" s="408"/>
      <c r="B23" s="410"/>
      <c r="C23" s="94" t="s">
        <v>17</v>
      </c>
      <c r="D23" s="87">
        <f>SUM(E23:H23)</f>
        <v>1218.318</v>
      </c>
      <c r="E23" s="87"/>
      <c r="F23" s="87">
        <v>1032.2</v>
      </c>
      <c r="G23" s="87">
        <v>186.11799999999999</v>
      </c>
      <c r="H23" s="87">
        <v>0</v>
      </c>
      <c r="I23" s="380"/>
      <c r="J23" s="383"/>
      <c r="K23" s="37"/>
    </row>
    <row r="24" spans="1:11" ht="15" customHeight="1" x14ac:dyDescent="0.25">
      <c r="A24" s="124"/>
      <c r="B24" s="410"/>
      <c r="C24" s="94" t="s">
        <v>18</v>
      </c>
      <c r="D24" s="125">
        <f>F24+G24+H24</f>
        <v>1342.7619999999999</v>
      </c>
      <c r="E24" s="125"/>
      <c r="F24" s="125">
        <v>1284.5999999999999</v>
      </c>
      <c r="G24" s="125">
        <v>58.161999999999999</v>
      </c>
      <c r="H24" s="125">
        <v>0</v>
      </c>
      <c r="I24" s="380"/>
      <c r="J24" s="383"/>
      <c r="K24" s="37"/>
    </row>
    <row r="25" spans="1:11" ht="15.75" x14ac:dyDescent="0.25">
      <c r="A25" s="63"/>
      <c r="B25" s="411"/>
      <c r="C25" s="94" t="s">
        <v>133</v>
      </c>
      <c r="D25" s="87">
        <f>F25+G25+H25</f>
        <v>58.161999999999999</v>
      </c>
      <c r="E25" s="87"/>
      <c r="F25" s="87">
        <v>0</v>
      </c>
      <c r="G25" s="87">
        <v>58.161999999999999</v>
      </c>
      <c r="H25" s="87">
        <v>0</v>
      </c>
      <c r="I25" s="381"/>
      <c r="J25" s="384"/>
      <c r="K25" s="37"/>
    </row>
    <row r="26" spans="1:11" ht="15.75" x14ac:dyDescent="0.25">
      <c r="A26" s="56"/>
      <c r="B26" s="173" t="s">
        <v>62</v>
      </c>
      <c r="C26" s="95" t="s">
        <v>37</v>
      </c>
      <c r="D26" s="88">
        <f>G26+H26+F26</f>
        <v>8839.2979999999989</v>
      </c>
      <c r="E26" s="88"/>
      <c r="F26" s="88">
        <f>F17+F18+F19+F20+F21+F22+F23+F24+F25</f>
        <v>4259.7999999999993</v>
      </c>
      <c r="G26" s="88">
        <f>G17+G18++G19+G20+G21+G22+G23+G24+G25</f>
        <v>404.70399999999995</v>
      </c>
      <c r="H26" s="88">
        <f>H17+H18+H19+H20+H21+H22+H23+H25</f>
        <v>4174.7939999999999</v>
      </c>
      <c r="I26" s="55"/>
      <c r="J26" s="34"/>
      <c r="K26" s="37"/>
    </row>
    <row r="27" spans="1:11" ht="15" customHeight="1" x14ac:dyDescent="0.25">
      <c r="A27" s="412">
        <v>6</v>
      </c>
      <c r="B27" s="409" t="s">
        <v>63</v>
      </c>
      <c r="C27" s="415" t="s">
        <v>163</v>
      </c>
      <c r="D27" s="376"/>
      <c r="E27" s="373"/>
      <c r="F27" s="373"/>
      <c r="G27" s="373"/>
      <c r="H27" s="376"/>
      <c r="I27" s="386" t="s">
        <v>115</v>
      </c>
      <c r="J27" s="382"/>
      <c r="K27" s="37"/>
    </row>
    <row r="28" spans="1:11" ht="15" customHeight="1" x14ac:dyDescent="0.25">
      <c r="A28" s="413"/>
      <c r="B28" s="410"/>
      <c r="C28" s="416"/>
      <c r="D28" s="377"/>
      <c r="E28" s="374"/>
      <c r="F28" s="374"/>
      <c r="G28" s="374"/>
      <c r="H28" s="377"/>
      <c r="I28" s="387"/>
      <c r="J28" s="383"/>
      <c r="K28" s="37"/>
    </row>
    <row r="29" spans="1:11" ht="49.5" customHeight="1" x14ac:dyDescent="0.25">
      <c r="A29" s="414"/>
      <c r="B29" s="411"/>
      <c r="C29" s="417"/>
      <c r="D29" s="378"/>
      <c r="E29" s="375"/>
      <c r="F29" s="375"/>
      <c r="G29" s="375"/>
      <c r="H29" s="378"/>
      <c r="I29" s="388"/>
      <c r="J29" s="383"/>
      <c r="K29" s="37"/>
    </row>
    <row r="30" spans="1:11" ht="27" x14ac:dyDescent="0.25">
      <c r="A30" s="92">
        <v>7</v>
      </c>
      <c r="B30" s="171" t="s">
        <v>64</v>
      </c>
      <c r="C30" s="13" t="s">
        <v>163</v>
      </c>
      <c r="D30" s="91"/>
      <c r="E30" s="91"/>
      <c r="F30" s="91"/>
      <c r="G30" s="91"/>
      <c r="H30" s="82"/>
      <c r="I30" s="35" t="s">
        <v>27</v>
      </c>
      <c r="J30" s="40"/>
      <c r="K30" s="37"/>
    </row>
    <row r="31" spans="1:11" ht="15.75" x14ac:dyDescent="0.25">
      <c r="A31" s="96"/>
      <c r="B31" s="174" t="s">
        <v>10</v>
      </c>
      <c r="C31" s="39" t="s">
        <v>163</v>
      </c>
      <c r="D31" s="204">
        <f>F31+G31+H31</f>
        <v>8839.2979999999989</v>
      </c>
      <c r="E31" s="205">
        <f>SUM(E32:E39)</f>
        <v>0</v>
      </c>
      <c r="F31" s="205">
        <f>F32+F33+F34+F35+F36+F37+F38+F39+F40</f>
        <v>4259.7999999999993</v>
      </c>
      <c r="G31" s="205">
        <f>G32+G33+G34+G35++G36+G37+G38+G39+G40</f>
        <v>404.70399999999995</v>
      </c>
      <c r="H31" s="205">
        <f>SUM(H32:H39)</f>
        <v>4174.7939999999999</v>
      </c>
      <c r="I31" s="395"/>
      <c r="J31" s="395"/>
    </row>
    <row r="32" spans="1:11" ht="15.75" x14ac:dyDescent="0.25">
      <c r="A32" s="389"/>
      <c r="B32" s="392"/>
      <c r="C32" s="14" t="s">
        <v>26</v>
      </c>
      <c r="D32" s="206">
        <f t="shared" ref="D32:D36" si="1">E32+F32+G32+H32</f>
        <v>2520</v>
      </c>
      <c r="E32" s="206">
        <v>0</v>
      </c>
      <c r="F32" s="206">
        <f t="shared" ref="F32:G32" si="2">F17</f>
        <v>837.9</v>
      </c>
      <c r="G32" s="206">
        <f t="shared" si="2"/>
        <v>44.1</v>
      </c>
      <c r="H32" s="207">
        <f>H17</f>
        <v>1638</v>
      </c>
      <c r="I32" s="396"/>
      <c r="J32" s="396"/>
    </row>
    <row r="33" spans="1:10" ht="15.75" x14ac:dyDescent="0.25">
      <c r="A33" s="390"/>
      <c r="B33" s="393"/>
      <c r="C33" s="14" t="s">
        <v>12</v>
      </c>
      <c r="D33" s="206">
        <f t="shared" si="1"/>
        <v>0</v>
      </c>
      <c r="E33" s="206">
        <v>0</v>
      </c>
      <c r="F33" s="206">
        <f t="shared" ref="F33:H33" si="3">F18</f>
        <v>0</v>
      </c>
      <c r="G33" s="206">
        <f t="shared" si="3"/>
        <v>0</v>
      </c>
      <c r="H33" s="207">
        <f t="shared" si="3"/>
        <v>0</v>
      </c>
      <c r="I33" s="396"/>
      <c r="J33" s="396"/>
    </row>
    <row r="34" spans="1:10" ht="15.75" x14ac:dyDescent="0.25">
      <c r="A34" s="390"/>
      <c r="B34" s="393"/>
      <c r="C34" s="14" t="s">
        <v>13</v>
      </c>
      <c r="D34" s="206">
        <f t="shared" si="1"/>
        <v>0</v>
      </c>
      <c r="E34" s="206">
        <v>0</v>
      </c>
      <c r="F34" s="206">
        <f t="shared" ref="F34:H34" si="4">F19</f>
        <v>0</v>
      </c>
      <c r="G34" s="206">
        <f t="shared" si="4"/>
        <v>0</v>
      </c>
      <c r="H34" s="207">
        <f t="shared" si="4"/>
        <v>0</v>
      </c>
      <c r="I34" s="396"/>
      <c r="J34" s="396"/>
    </row>
    <row r="35" spans="1:10" ht="15.75" x14ac:dyDescent="0.25">
      <c r="A35" s="390"/>
      <c r="B35" s="393"/>
      <c r="C35" s="14" t="s">
        <v>14</v>
      </c>
      <c r="D35" s="206">
        <f t="shared" si="1"/>
        <v>0</v>
      </c>
      <c r="E35" s="206">
        <v>0</v>
      </c>
      <c r="F35" s="206">
        <f t="shared" ref="F35:H35" si="5">F20</f>
        <v>0</v>
      </c>
      <c r="G35" s="206">
        <f t="shared" si="5"/>
        <v>0</v>
      </c>
      <c r="H35" s="207">
        <f t="shared" si="5"/>
        <v>0</v>
      </c>
      <c r="I35" s="396"/>
      <c r="J35" s="396"/>
    </row>
    <row r="36" spans="1:10" ht="15.75" x14ac:dyDescent="0.25">
      <c r="A36" s="390"/>
      <c r="B36" s="393"/>
      <c r="C36" s="14" t="s">
        <v>15</v>
      </c>
      <c r="D36" s="206">
        <f t="shared" si="1"/>
        <v>3700.0559999999996</v>
      </c>
      <c r="E36" s="206">
        <v>0</v>
      </c>
      <c r="F36" s="206">
        <f t="shared" ref="F36:H36" si="6">F21</f>
        <v>1105.0999999999999</v>
      </c>
      <c r="G36" s="206">
        <f t="shared" si="6"/>
        <v>58.161999999999999</v>
      </c>
      <c r="H36" s="207">
        <f t="shared" si="6"/>
        <v>2536.7939999999999</v>
      </c>
      <c r="I36" s="396"/>
      <c r="J36" s="396"/>
    </row>
    <row r="37" spans="1:10" ht="15.75" x14ac:dyDescent="0.25">
      <c r="A37" s="390"/>
      <c r="B37" s="393"/>
      <c r="C37" s="14" t="s">
        <v>16</v>
      </c>
      <c r="D37" s="207">
        <v>0</v>
      </c>
      <c r="E37" s="207">
        <v>0</v>
      </c>
      <c r="F37" s="208">
        <v>0</v>
      </c>
      <c r="G37" s="208">
        <v>0</v>
      </c>
      <c r="H37" s="207">
        <f t="shared" ref="H37" si="7">H22</f>
        <v>0</v>
      </c>
      <c r="I37" s="396"/>
      <c r="J37" s="396"/>
    </row>
    <row r="38" spans="1:10" ht="15.75" x14ac:dyDescent="0.25">
      <c r="A38" s="390"/>
      <c r="B38" s="393"/>
      <c r="C38" s="14" t="s">
        <v>17</v>
      </c>
      <c r="D38" s="207">
        <f>E38+F38+G38+H38</f>
        <v>1218.318</v>
      </c>
      <c r="E38" s="207">
        <f>E23</f>
        <v>0</v>
      </c>
      <c r="F38" s="207">
        <f t="shared" ref="F38:H38" si="8">F23</f>
        <v>1032.2</v>
      </c>
      <c r="G38" s="207">
        <v>186.11799999999999</v>
      </c>
      <c r="H38" s="207">
        <f t="shared" si="8"/>
        <v>0</v>
      </c>
      <c r="I38" s="396"/>
      <c r="J38" s="396"/>
    </row>
    <row r="39" spans="1:10" ht="15.75" x14ac:dyDescent="0.25">
      <c r="A39" s="390"/>
      <c r="B39" s="393"/>
      <c r="C39" s="17" t="s">
        <v>18</v>
      </c>
      <c r="D39" s="207">
        <f>E39+F39+G39+H39</f>
        <v>1342.7619999999999</v>
      </c>
      <c r="E39" s="207">
        <f>E25</f>
        <v>0</v>
      </c>
      <c r="F39" s="207">
        <v>1284.5999999999999</v>
      </c>
      <c r="G39" s="207">
        <v>58.161999999999999</v>
      </c>
      <c r="H39" s="207">
        <f>H25</f>
        <v>0</v>
      </c>
      <c r="I39" s="396"/>
      <c r="J39" s="396"/>
    </row>
    <row r="40" spans="1:10" ht="15.75" customHeight="1" x14ac:dyDescent="0.25">
      <c r="A40" s="391"/>
      <c r="B40" s="394"/>
      <c r="C40" s="17" t="s">
        <v>133</v>
      </c>
      <c r="D40" s="207">
        <f>E40+F40+G40+H40</f>
        <v>58.161999999999999</v>
      </c>
      <c r="E40" s="207">
        <f>E26</f>
        <v>0</v>
      </c>
      <c r="F40" s="207">
        <v>0</v>
      </c>
      <c r="G40" s="207">
        <v>58.161999999999999</v>
      </c>
      <c r="H40" s="207">
        <v>0</v>
      </c>
      <c r="I40" s="397"/>
      <c r="J40" s="397"/>
    </row>
    <row r="41" spans="1:10" x14ac:dyDescent="0.25">
      <c r="A41" s="1"/>
      <c r="B41" s="18" t="s">
        <v>207</v>
      </c>
      <c r="C41" s="1"/>
      <c r="D41" s="1"/>
      <c r="E41" s="1"/>
      <c r="F41" s="1"/>
      <c r="G41" s="1"/>
      <c r="H41" s="1"/>
      <c r="I41" s="1"/>
      <c r="J41" s="1"/>
    </row>
  </sheetData>
  <mergeCells count="34">
    <mergeCell ref="G2:J2"/>
    <mergeCell ref="G3:J3"/>
    <mergeCell ref="G4:J4"/>
    <mergeCell ref="A6:A8"/>
    <mergeCell ref="B6:B8"/>
    <mergeCell ref="C6:C8"/>
    <mergeCell ref="D6:D8"/>
    <mergeCell ref="A5:J5"/>
    <mergeCell ref="A32:A40"/>
    <mergeCell ref="B32:B40"/>
    <mergeCell ref="I31:I40"/>
    <mergeCell ref="J31:J40"/>
    <mergeCell ref="H7:H8"/>
    <mergeCell ref="A10:J10"/>
    <mergeCell ref="A11:J11"/>
    <mergeCell ref="A12:J12"/>
    <mergeCell ref="F7:G7"/>
    <mergeCell ref="I6:I8"/>
    <mergeCell ref="F27:F29"/>
    <mergeCell ref="A17:A23"/>
    <mergeCell ref="B17:B25"/>
    <mergeCell ref="A27:A29"/>
    <mergeCell ref="B27:B29"/>
    <mergeCell ref="C27:C29"/>
    <mergeCell ref="E27:E29"/>
    <mergeCell ref="D27:D29"/>
    <mergeCell ref="I17:I25"/>
    <mergeCell ref="J13:J25"/>
    <mergeCell ref="E6:H6"/>
    <mergeCell ref="G27:G29"/>
    <mergeCell ref="H27:H29"/>
    <mergeCell ref="I27:I29"/>
    <mergeCell ref="J6:J8"/>
    <mergeCell ref="J27:J29"/>
  </mergeCells>
  <pageMargins left="0.25" right="0.25" top="0.75" bottom="0.75" header="0.3" footer="0.3"/>
  <pageSetup paperSize="9" scale="55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opLeftCell="A25" workbookViewId="0">
      <selection activeCell="A3" sqref="A3:J3"/>
    </sheetView>
  </sheetViews>
  <sheetFormatPr defaultRowHeight="15" x14ac:dyDescent="0.25"/>
  <cols>
    <col min="2" max="2" width="29.7109375" customWidth="1"/>
    <col min="4" max="4" width="11.42578125" customWidth="1"/>
    <col min="5" max="5" width="11.5703125" customWidth="1"/>
    <col min="7" max="7" width="10.7109375" customWidth="1"/>
    <col min="8" max="8" width="10.28515625" customWidth="1"/>
    <col min="9" max="9" width="13.5703125" customWidth="1"/>
    <col min="10" max="10" width="18" customWidth="1"/>
  </cols>
  <sheetData>
    <row r="1" spans="1:10" ht="56.25" customHeight="1" x14ac:dyDescent="0.25">
      <c r="A1" s="18"/>
      <c r="B1" s="18"/>
      <c r="C1" s="18"/>
      <c r="D1" s="18"/>
      <c r="E1" s="18"/>
      <c r="F1" s="424" t="s">
        <v>176</v>
      </c>
      <c r="G1" s="424"/>
      <c r="H1" s="424"/>
      <c r="I1" s="424"/>
      <c r="J1" s="425"/>
    </row>
    <row r="2" spans="1:10" ht="13.5" customHeight="1" x14ac:dyDescent="0.25">
      <c r="A2" s="18"/>
      <c r="B2" s="18"/>
      <c r="C2" s="18"/>
      <c r="D2" s="18"/>
      <c r="E2" s="18"/>
      <c r="F2" s="18"/>
      <c r="G2" s="439"/>
      <c r="H2" s="439"/>
      <c r="I2" s="439"/>
      <c r="J2" s="439"/>
    </row>
    <row r="3" spans="1:10" ht="54.75" customHeight="1" x14ac:dyDescent="0.25">
      <c r="A3" s="440" t="s">
        <v>175</v>
      </c>
      <c r="B3" s="440"/>
      <c r="C3" s="440"/>
      <c r="D3" s="440"/>
      <c r="E3" s="440"/>
      <c r="F3" s="440"/>
      <c r="G3" s="440"/>
      <c r="H3" s="440"/>
      <c r="I3" s="440"/>
      <c r="J3" s="441"/>
    </row>
    <row r="4" spans="1:10" x14ac:dyDescent="0.25">
      <c r="A4" s="442" t="s">
        <v>51</v>
      </c>
      <c r="B4" s="445" t="s">
        <v>21</v>
      </c>
      <c r="C4" s="445" t="s">
        <v>22</v>
      </c>
      <c r="D4" s="445" t="s">
        <v>52</v>
      </c>
      <c r="E4" s="446" t="s">
        <v>1</v>
      </c>
      <c r="F4" s="447"/>
      <c r="G4" s="447"/>
      <c r="H4" s="448"/>
      <c r="I4" s="445" t="s">
        <v>53</v>
      </c>
      <c r="J4" s="379" t="s">
        <v>11</v>
      </c>
    </row>
    <row r="5" spans="1:10" x14ac:dyDescent="0.25">
      <c r="A5" s="443"/>
      <c r="B5" s="435"/>
      <c r="C5" s="435"/>
      <c r="D5" s="435"/>
      <c r="E5" s="151" t="s">
        <v>3</v>
      </c>
      <c r="F5" s="433" t="s">
        <v>4</v>
      </c>
      <c r="G5" s="434"/>
      <c r="H5" s="435" t="s">
        <v>2</v>
      </c>
      <c r="I5" s="435"/>
      <c r="J5" s="380"/>
    </row>
    <row r="6" spans="1:10" ht="76.5" x14ac:dyDescent="0.25">
      <c r="A6" s="444"/>
      <c r="B6" s="433"/>
      <c r="C6" s="433"/>
      <c r="D6" s="433"/>
      <c r="E6" s="152"/>
      <c r="F6" s="153" t="s">
        <v>54</v>
      </c>
      <c r="G6" s="154" t="s">
        <v>5</v>
      </c>
      <c r="H6" s="433"/>
      <c r="I6" s="433"/>
      <c r="J6" s="381"/>
    </row>
    <row r="7" spans="1:10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6">
        <v>10</v>
      </c>
    </row>
    <row r="8" spans="1:10" ht="15.75" x14ac:dyDescent="0.25">
      <c r="A8" s="436" t="s">
        <v>166</v>
      </c>
      <c r="B8" s="437"/>
      <c r="C8" s="437"/>
      <c r="D8" s="437"/>
      <c r="E8" s="437"/>
      <c r="F8" s="437"/>
      <c r="G8" s="437"/>
      <c r="H8" s="437"/>
      <c r="I8" s="437"/>
      <c r="J8" s="438"/>
    </row>
    <row r="9" spans="1:10" ht="51.75" customHeight="1" x14ac:dyDescent="0.25">
      <c r="A9" s="404" t="s">
        <v>173</v>
      </c>
      <c r="B9" s="405"/>
      <c r="C9" s="405"/>
      <c r="D9" s="405"/>
      <c r="E9" s="405"/>
      <c r="F9" s="405"/>
      <c r="G9" s="405"/>
      <c r="H9" s="405"/>
      <c r="I9" s="405"/>
      <c r="J9" s="406"/>
    </row>
    <row r="10" spans="1:10" ht="54.75" customHeight="1" x14ac:dyDescent="0.25">
      <c r="A10" s="404" t="s">
        <v>174</v>
      </c>
      <c r="B10" s="405"/>
      <c r="C10" s="405"/>
      <c r="D10" s="405"/>
      <c r="E10" s="405"/>
      <c r="F10" s="405"/>
      <c r="G10" s="405"/>
      <c r="H10" s="405"/>
      <c r="I10" s="405"/>
      <c r="J10" s="406"/>
    </row>
    <row r="11" spans="1:10" ht="63.75" x14ac:dyDescent="0.25">
      <c r="A11" s="19">
        <v>1</v>
      </c>
      <c r="B11" s="155" t="s">
        <v>167</v>
      </c>
      <c r="C11" s="156"/>
      <c r="D11" s="162"/>
      <c r="E11" s="162"/>
      <c r="F11" s="163"/>
      <c r="G11" s="163"/>
      <c r="H11" s="163"/>
      <c r="I11" s="127" t="s">
        <v>65</v>
      </c>
      <c r="J11" s="385" t="s">
        <v>168</v>
      </c>
    </row>
    <row r="12" spans="1:10" ht="89.25" x14ac:dyDescent="0.25">
      <c r="A12" s="127">
        <v>2</v>
      </c>
      <c r="B12" s="155" t="s">
        <v>169</v>
      </c>
      <c r="C12" s="156"/>
      <c r="D12" s="162"/>
      <c r="E12" s="162"/>
      <c r="F12" s="163"/>
      <c r="G12" s="163"/>
      <c r="H12" s="163"/>
      <c r="I12" s="127" t="s">
        <v>65</v>
      </c>
      <c r="J12" s="385"/>
    </row>
    <row r="13" spans="1:10" ht="50.25" customHeight="1" x14ac:dyDescent="0.25">
      <c r="A13" s="127">
        <v>3</v>
      </c>
      <c r="B13" s="155" t="s">
        <v>170</v>
      </c>
      <c r="C13" s="156"/>
      <c r="D13" s="162"/>
      <c r="E13" s="162"/>
      <c r="F13" s="163"/>
      <c r="G13" s="163"/>
      <c r="H13" s="163"/>
      <c r="I13" s="127" t="s">
        <v>65</v>
      </c>
      <c r="J13" s="385"/>
    </row>
    <row r="14" spans="1:10" ht="15" customHeight="1" x14ac:dyDescent="0.25">
      <c r="A14" s="427">
        <v>4</v>
      </c>
      <c r="B14" s="430" t="s">
        <v>171</v>
      </c>
      <c r="C14" s="19" t="s">
        <v>26</v>
      </c>
      <c r="D14" s="162">
        <f t="shared" ref="D14:D22" si="0">SUM(E14:H14)</f>
        <v>1182.96</v>
      </c>
      <c r="E14" s="162">
        <v>1182.96</v>
      </c>
      <c r="F14" s="163">
        <v>0</v>
      </c>
      <c r="G14" s="165">
        <v>0</v>
      </c>
      <c r="H14" s="166">
        <v>0</v>
      </c>
      <c r="I14" s="386" t="s">
        <v>65</v>
      </c>
      <c r="J14" s="385"/>
    </row>
    <row r="15" spans="1:10" x14ac:dyDescent="0.25">
      <c r="A15" s="427"/>
      <c r="B15" s="431"/>
      <c r="C15" s="19" t="s">
        <v>12</v>
      </c>
      <c r="D15" s="162">
        <f t="shared" si="0"/>
        <v>0</v>
      </c>
      <c r="E15" s="162">
        <v>0</v>
      </c>
      <c r="F15" s="163">
        <v>0</v>
      </c>
      <c r="G15" s="165">
        <v>0</v>
      </c>
      <c r="H15" s="166">
        <v>0</v>
      </c>
      <c r="I15" s="387"/>
      <c r="J15" s="385"/>
    </row>
    <row r="16" spans="1:10" x14ac:dyDescent="0.25">
      <c r="A16" s="427"/>
      <c r="B16" s="431"/>
      <c r="C16" s="19" t="s">
        <v>13</v>
      </c>
      <c r="D16" s="162">
        <f t="shared" si="0"/>
        <v>0</v>
      </c>
      <c r="E16" s="162">
        <v>0</v>
      </c>
      <c r="F16" s="163">
        <v>0</v>
      </c>
      <c r="G16" s="165">
        <v>0</v>
      </c>
      <c r="H16" s="163">
        <v>0</v>
      </c>
      <c r="I16" s="387"/>
      <c r="J16" s="385"/>
    </row>
    <row r="17" spans="1:10" x14ac:dyDescent="0.25">
      <c r="A17" s="427"/>
      <c r="B17" s="431"/>
      <c r="C17" s="19" t="s">
        <v>14</v>
      </c>
      <c r="D17" s="162">
        <f t="shared" si="0"/>
        <v>0</v>
      </c>
      <c r="E17" s="162">
        <v>0</v>
      </c>
      <c r="F17" s="163">
        <v>0</v>
      </c>
      <c r="G17" s="163">
        <v>0</v>
      </c>
      <c r="H17" s="163">
        <v>0</v>
      </c>
      <c r="I17" s="387"/>
      <c r="J17" s="385"/>
    </row>
    <row r="18" spans="1:10" x14ac:dyDescent="0.25">
      <c r="A18" s="427"/>
      <c r="B18" s="431"/>
      <c r="C18" s="19" t="s">
        <v>15</v>
      </c>
      <c r="D18" s="162">
        <f>SUM(F18:H18)</f>
        <v>1050</v>
      </c>
      <c r="E18" s="176">
        <v>0</v>
      </c>
      <c r="F18" s="162">
        <v>566.5</v>
      </c>
      <c r="G18" s="163">
        <v>0</v>
      </c>
      <c r="H18" s="163">
        <v>483.5</v>
      </c>
      <c r="I18" s="387"/>
      <c r="J18" s="385"/>
    </row>
    <row r="19" spans="1:10" x14ac:dyDescent="0.25">
      <c r="A19" s="427"/>
      <c r="B19" s="431"/>
      <c r="C19" s="19" t="s">
        <v>16</v>
      </c>
      <c r="D19" s="162">
        <f t="shared" si="0"/>
        <v>0</v>
      </c>
      <c r="E19" s="162">
        <v>0</v>
      </c>
      <c r="F19" s="163">
        <v>0</v>
      </c>
      <c r="G19" s="163">
        <v>0</v>
      </c>
      <c r="H19" s="163">
        <v>0</v>
      </c>
      <c r="I19" s="387"/>
      <c r="J19" s="385"/>
    </row>
    <row r="20" spans="1:10" x14ac:dyDescent="0.25">
      <c r="A20" s="19"/>
      <c r="B20" s="158"/>
      <c r="C20" s="19" t="s">
        <v>17</v>
      </c>
      <c r="D20" s="162">
        <v>0</v>
      </c>
      <c r="E20" s="162">
        <v>0</v>
      </c>
      <c r="F20" s="163">
        <v>0</v>
      </c>
      <c r="G20" s="163">
        <v>0</v>
      </c>
      <c r="H20" s="163">
        <v>0</v>
      </c>
      <c r="I20" s="387"/>
      <c r="J20" s="385"/>
    </row>
    <row r="21" spans="1:10" x14ac:dyDescent="0.25">
      <c r="A21" s="19"/>
      <c r="B21" s="158"/>
      <c r="C21" s="19" t="s">
        <v>18</v>
      </c>
      <c r="D21" s="162">
        <f t="shared" si="0"/>
        <v>0</v>
      </c>
      <c r="E21" s="162">
        <v>0</v>
      </c>
      <c r="F21" s="163">
        <v>0</v>
      </c>
      <c r="G21" s="163">
        <v>0</v>
      </c>
      <c r="H21" s="163">
        <v>0</v>
      </c>
      <c r="I21" s="387"/>
      <c r="J21" s="385"/>
    </row>
    <row r="22" spans="1:10" x14ac:dyDescent="0.25">
      <c r="A22" s="19"/>
      <c r="B22" s="158"/>
      <c r="C22" s="19" t="s">
        <v>133</v>
      </c>
      <c r="D22" s="162">
        <f t="shared" si="0"/>
        <v>0</v>
      </c>
      <c r="E22" s="162">
        <v>0</v>
      </c>
      <c r="F22" s="163">
        <v>0</v>
      </c>
      <c r="G22" s="163">
        <v>0</v>
      </c>
      <c r="H22" s="163">
        <v>0</v>
      </c>
      <c r="I22" s="388"/>
      <c r="J22" s="385"/>
    </row>
    <row r="23" spans="1:10" x14ac:dyDescent="0.25">
      <c r="A23" s="429">
        <v>5</v>
      </c>
      <c r="B23" s="430" t="s">
        <v>172</v>
      </c>
      <c r="C23" s="429" t="s">
        <v>177</v>
      </c>
      <c r="D23" s="432"/>
      <c r="E23" s="432"/>
      <c r="F23" s="428"/>
      <c r="G23" s="428"/>
      <c r="H23" s="428"/>
      <c r="I23" s="429" t="s">
        <v>57</v>
      </c>
      <c r="J23" s="385"/>
    </row>
    <row r="24" spans="1:10" x14ac:dyDescent="0.25">
      <c r="A24" s="429"/>
      <c r="B24" s="430"/>
      <c r="C24" s="427"/>
      <c r="D24" s="432"/>
      <c r="E24" s="432"/>
      <c r="F24" s="428"/>
      <c r="G24" s="428"/>
      <c r="H24" s="428"/>
      <c r="I24" s="429"/>
      <c r="J24" s="385"/>
    </row>
    <row r="25" spans="1:10" ht="33" customHeight="1" x14ac:dyDescent="0.25">
      <c r="A25" s="429"/>
      <c r="B25" s="430"/>
      <c r="C25" s="427"/>
      <c r="D25" s="432"/>
      <c r="E25" s="432"/>
      <c r="F25" s="428"/>
      <c r="G25" s="428"/>
      <c r="H25" s="428"/>
      <c r="I25" s="429"/>
      <c r="J25" s="385"/>
    </row>
    <row r="26" spans="1:10" ht="57" customHeight="1" x14ac:dyDescent="0.25">
      <c r="A26" s="127">
        <v>6</v>
      </c>
      <c r="B26" s="155" t="s">
        <v>64</v>
      </c>
      <c r="C26" s="127" t="s">
        <v>163</v>
      </c>
      <c r="D26" s="167"/>
      <c r="E26" s="167"/>
      <c r="F26" s="168"/>
      <c r="G26" s="168"/>
      <c r="H26" s="168"/>
      <c r="I26" s="127" t="s">
        <v>27</v>
      </c>
      <c r="J26" s="385"/>
    </row>
    <row r="27" spans="1:10" x14ac:dyDescent="0.25">
      <c r="A27" s="157"/>
      <c r="B27" s="159" t="s">
        <v>6</v>
      </c>
      <c r="C27" s="160" t="s">
        <v>160</v>
      </c>
      <c r="D27" s="209">
        <f>SUM(D28:D34)</f>
        <v>2232.96</v>
      </c>
      <c r="E27" s="209">
        <f>SUM(E28:E34)</f>
        <v>1182.96</v>
      </c>
      <c r="F27" s="209">
        <f>SUM(F28:F34)</f>
        <v>566.5</v>
      </c>
      <c r="G27" s="209">
        <f>SUM(G28:G34)</f>
        <v>0</v>
      </c>
      <c r="H27" s="209">
        <f>SUM(H28:H34)</f>
        <v>483.5</v>
      </c>
      <c r="I27" s="427"/>
      <c r="J27" s="161"/>
    </row>
    <row r="28" spans="1:10" x14ac:dyDescent="0.25">
      <c r="A28" s="426"/>
      <c r="B28" s="426"/>
      <c r="C28" s="19" t="s">
        <v>26</v>
      </c>
      <c r="D28" s="210">
        <f t="shared" ref="D28:D34" si="1">SUM(E28:H28)</f>
        <v>1182.96</v>
      </c>
      <c r="E28" s="210">
        <f>E14</f>
        <v>1182.96</v>
      </c>
      <c r="F28" s="211">
        <v>0</v>
      </c>
      <c r="G28" s="211">
        <v>0</v>
      </c>
      <c r="H28" s="210">
        <f>H14</f>
        <v>0</v>
      </c>
      <c r="I28" s="427"/>
      <c r="J28" s="161"/>
    </row>
    <row r="29" spans="1:10" x14ac:dyDescent="0.25">
      <c r="A29" s="426"/>
      <c r="B29" s="426"/>
      <c r="C29" s="19" t="s">
        <v>12</v>
      </c>
      <c r="D29" s="210">
        <f t="shared" si="1"/>
        <v>0</v>
      </c>
      <c r="E29" s="210">
        <f>E15</f>
        <v>0</v>
      </c>
      <c r="F29" s="211">
        <v>0</v>
      </c>
      <c r="G29" s="211">
        <v>0</v>
      </c>
      <c r="H29" s="210">
        <f>H15</f>
        <v>0</v>
      </c>
      <c r="I29" s="427"/>
      <c r="J29" s="161"/>
    </row>
    <row r="30" spans="1:10" x14ac:dyDescent="0.25">
      <c r="A30" s="426"/>
      <c r="B30" s="426"/>
      <c r="C30" s="19" t="s">
        <v>13</v>
      </c>
      <c r="D30" s="210">
        <f t="shared" si="1"/>
        <v>0</v>
      </c>
      <c r="E30" s="210">
        <f>E16</f>
        <v>0</v>
      </c>
      <c r="F30" s="211">
        <v>0</v>
      </c>
      <c r="G30" s="211">
        <v>0</v>
      </c>
      <c r="H30" s="210">
        <f>H16</f>
        <v>0</v>
      </c>
      <c r="I30" s="427"/>
      <c r="J30" s="161"/>
    </row>
    <row r="31" spans="1:10" x14ac:dyDescent="0.25">
      <c r="A31" s="426"/>
      <c r="B31" s="426"/>
      <c r="C31" s="19" t="s">
        <v>14</v>
      </c>
      <c r="D31" s="210">
        <f t="shared" si="1"/>
        <v>0</v>
      </c>
      <c r="E31" s="210">
        <f>E17</f>
        <v>0</v>
      </c>
      <c r="F31" s="211">
        <v>0</v>
      </c>
      <c r="G31" s="211">
        <v>0</v>
      </c>
      <c r="H31" s="210">
        <f>H17</f>
        <v>0</v>
      </c>
      <c r="I31" s="427"/>
      <c r="J31" s="161"/>
    </row>
    <row r="32" spans="1:10" x14ac:dyDescent="0.25">
      <c r="A32" s="426"/>
      <c r="B32" s="426"/>
      <c r="C32" s="19" t="s">
        <v>15</v>
      </c>
      <c r="D32" s="210">
        <f t="shared" si="1"/>
        <v>1050</v>
      </c>
      <c r="E32" s="210">
        <v>0</v>
      </c>
      <c r="F32" s="211">
        <v>566.5</v>
      </c>
      <c r="G32" s="211">
        <v>0</v>
      </c>
      <c r="H32" s="210">
        <v>483.5</v>
      </c>
      <c r="I32" s="427"/>
      <c r="J32" s="161"/>
    </row>
    <row r="33" spans="1:10" x14ac:dyDescent="0.25">
      <c r="A33" s="426"/>
      <c r="B33" s="426"/>
      <c r="C33" s="19" t="s">
        <v>16</v>
      </c>
      <c r="D33" s="210">
        <f t="shared" si="1"/>
        <v>0</v>
      </c>
      <c r="E33" s="210">
        <v>0</v>
      </c>
      <c r="F33" s="211">
        <v>0</v>
      </c>
      <c r="G33" s="211">
        <v>0</v>
      </c>
      <c r="H33" s="210">
        <v>0</v>
      </c>
      <c r="I33" s="427"/>
      <c r="J33" s="161"/>
    </row>
    <row r="34" spans="1:10" x14ac:dyDescent="0.25">
      <c r="A34" s="426"/>
      <c r="B34" s="426"/>
      <c r="C34" s="19" t="s">
        <v>17</v>
      </c>
      <c r="D34" s="210">
        <f t="shared" si="1"/>
        <v>0</v>
      </c>
      <c r="E34" s="211">
        <f>E20</f>
        <v>0</v>
      </c>
      <c r="F34" s="211">
        <v>0</v>
      </c>
      <c r="G34" s="211">
        <v>0</v>
      </c>
      <c r="H34" s="211">
        <f>H20</f>
        <v>0</v>
      </c>
      <c r="I34" s="427"/>
      <c r="J34" s="157"/>
    </row>
    <row r="35" spans="1:10" x14ac:dyDescent="0.25">
      <c r="A35" s="426"/>
      <c r="B35" s="426"/>
      <c r="C35" s="20" t="s">
        <v>18</v>
      </c>
      <c r="D35" s="211">
        <v>0</v>
      </c>
      <c r="E35" s="211">
        <v>0</v>
      </c>
      <c r="F35" s="211">
        <v>0</v>
      </c>
      <c r="G35" s="211">
        <v>0</v>
      </c>
      <c r="H35" s="211">
        <v>0</v>
      </c>
      <c r="I35" s="427"/>
      <c r="J35" s="157"/>
    </row>
    <row r="36" spans="1:10" x14ac:dyDescent="0.25">
      <c r="A36" s="426"/>
      <c r="B36" s="426"/>
      <c r="C36" s="164" t="s">
        <v>133</v>
      </c>
      <c r="D36" s="212">
        <v>0</v>
      </c>
      <c r="E36" s="212">
        <v>0</v>
      </c>
      <c r="F36" s="212">
        <v>0</v>
      </c>
      <c r="G36" s="212">
        <v>0</v>
      </c>
      <c r="H36" s="212">
        <v>0</v>
      </c>
      <c r="I36" s="427"/>
      <c r="J36" s="16"/>
    </row>
    <row r="38" spans="1:10" x14ac:dyDescent="0.25">
      <c r="B38" s="18" t="s">
        <v>207</v>
      </c>
      <c r="D38" s="175"/>
    </row>
  </sheetData>
  <mergeCells count="31">
    <mergeCell ref="G2:J2"/>
    <mergeCell ref="A3:J3"/>
    <mergeCell ref="A4:A6"/>
    <mergeCell ref="B4:B6"/>
    <mergeCell ref="C4:C6"/>
    <mergeCell ref="D4:D6"/>
    <mergeCell ref="E4:H4"/>
    <mergeCell ref="I4:I6"/>
    <mergeCell ref="F23:F25"/>
    <mergeCell ref="J4:J6"/>
    <mergeCell ref="F5:G5"/>
    <mergeCell ref="H5:H6"/>
    <mergeCell ref="A8:J8"/>
    <mergeCell ref="A9:J9"/>
    <mergeCell ref="A10:J10"/>
    <mergeCell ref="F1:J1"/>
    <mergeCell ref="A28:A36"/>
    <mergeCell ref="B28:B36"/>
    <mergeCell ref="I27:I36"/>
    <mergeCell ref="I14:I22"/>
    <mergeCell ref="G23:G25"/>
    <mergeCell ref="H23:H25"/>
    <mergeCell ref="I23:I25"/>
    <mergeCell ref="J11:J26"/>
    <mergeCell ref="A14:A19"/>
    <mergeCell ref="B14:B19"/>
    <mergeCell ref="A23:A25"/>
    <mergeCell ref="B23:B25"/>
    <mergeCell ref="C23:C25"/>
    <mergeCell ref="D23:D25"/>
    <mergeCell ref="E23:E25"/>
  </mergeCells>
  <pageMargins left="0.25" right="0.25" top="0.75" bottom="0.75" header="0.3" footer="0.3"/>
  <pageSetup paperSize="9" scale="74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topLeftCell="A16" workbookViewId="0">
      <selection activeCell="C50" sqref="C50"/>
    </sheetView>
  </sheetViews>
  <sheetFormatPr defaultRowHeight="15" x14ac:dyDescent="0.25"/>
  <cols>
    <col min="1" max="1" width="6.28515625" customWidth="1"/>
    <col min="2" max="2" width="33" customWidth="1"/>
    <col min="3" max="3" width="14.140625" customWidth="1"/>
    <col min="4" max="4" width="16.140625" customWidth="1"/>
    <col min="5" max="5" width="10.28515625" customWidth="1"/>
    <col min="6" max="6" width="15.5703125" customWidth="1"/>
    <col min="7" max="7" width="15.140625" customWidth="1"/>
    <col min="8" max="8" width="11.85546875" customWidth="1"/>
    <col min="9" max="9" width="15.42578125" customWidth="1"/>
    <col min="10" max="10" width="22.7109375" customWidth="1"/>
    <col min="11" max="11" width="12.5703125" bestFit="1" customWidth="1"/>
  </cols>
  <sheetData>
    <row r="1" spans="1:11" ht="15" customHeight="1" x14ac:dyDescent="0.25">
      <c r="H1" s="97"/>
      <c r="I1" s="65"/>
      <c r="J1" s="65"/>
    </row>
    <row r="2" spans="1:11" x14ac:dyDescent="0.25">
      <c r="A2" s="22"/>
      <c r="B2" s="22"/>
      <c r="C2" s="22"/>
      <c r="D2" s="22"/>
      <c r="E2" s="22"/>
      <c r="F2" s="22"/>
      <c r="G2" s="22"/>
      <c r="H2" s="471" t="s">
        <v>20</v>
      </c>
      <c r="I2" s="471"/>
      <c r="J2" s="471"/>
    </row>
    <row r="3" spans="1:11" ht="21.75" customHeight="1" x14ac:dyDescent="0.25">
      <c r="A3" s="23"/>
      <c r="B3" s="24"/>
      <c r="C3" s="24"/>
      <c r="D3" s="24"/>
      <c r="E3" s="24"/>
      <c r="F3" s="24"/>
      <c r="G3" s="24"/>
      <c r="H3" s="471" t="s">
        <v>67</v>
      </c>
      <c r="I3" s="471"/>
      <c r="J3" s="471"/>
    </row>
    <row r="4" spans="1:11" ht="35.25" customHeight="1" x14ac:dyDescent="0.25">
      <c r="A4" s="472" t="s">
        <v>128</v>
      </c>
      <c r="B4" s="473"/>
      <c r="C4" s="473"/>
      <c r="D4" s="473"/>
      <c r="E4" s="473"/>
      <c r="F4" s="473"/>
      <c r="G4" s="473"/>
      <c r="H4" s="473"/>
      <c r="I4" s="473"/>
      <c r="J4" s="473"/>
    </row>
    <row r="5" spans="1:11" x14ac:dyDescent="0.25">
      <c r="A5" s="429" t="s">
        <v>118</v>
      </c>
      <c r="B5" s="429" t="s">
        <v>21</v>
      </c>
      <c r="C5" s="429" t="s">
        <v>22</v>
      </c>
      <c r="D5" s="429" t="s">
        <v>52</v>
      </c>
      <c r="E5" s="429" t="s">
        <v>1</v>
      </c>
      <c r="F5" s="429"/>
      <c r="G5" s="429"/>
      <c r="H5" s="429"/>
      <c r="I5" s="429" t="s">
        <v>53</v>
      </c>
      <c r="J5" s="429" t="s">
        <v>11</v>
      </c>
    </row>
    <row r="6" spans="1:11" x14ac:dyDescent="0.25">
      <c r="A6" s="429"/>
      <c r="B6" s="429"/>
      <c r="C6" s="429"/>
      <c r="D6" s="429"/>
      <c r="E6" s="429" t="s">
        <v>3</v>
      </c>
      <c r="F6" s="429" t="s">
        <v>4</v>
      </c>
      <c r="G6" s="429"/>
      <c r="H6" s="429" t="s">
        <v>2</v>
      </c>
      <c r="I6" s="429"/>
      <c r="J6" s="429"/>
    </row>
    <row r="7" spans="1:11" ht="38.25" x14ac:dyDescent="0.25">
      <c r="A7" s="429"/>
      <c r="B7" s="429"/>
      <c r="C7" s="429"/>
      <c r="D7" s="429"/>
      <c r="E7" s="429"/>
      <c r="F7" s="21" t="s">
        <v>54</v>
      </c>
      <c r="G7" s="21" t="s">
        <v>5</v>
      </c>
      <c r="H7" s="429"/>
      <c r="I7" s="429"/>
      <c r="J7" s="429"/>
    </row>
    <row r="8" spans="1:11" x14ac:dyDescent="0.25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</row>
    <row r="9" spans="1:11" ht="15.75" x14ac:dyDescent="0.25">
      <c r="A9" s="476" t="s">
        <v>68</v>
      </c>
      <c r="B9" s="477"/>
      <c r="C9" s="477"/>
      <c r="D9" s="477"/>
      <c r="E9" s="477"/>
      <c r="F9" s="477"/>
      <c r="G9" s="477"/>
      <c r="H9" s="477"/>
      <c r="I9" s="477"/>
      <c r="J9" s="478"/>
    </row>
    <row r="10" spans="1:11" ht="36" customHeight="1" x14ac:dyDescent="0.25">
      <c r="A10" s="450" t="s">
        <v>119</v>
      </c>
      <c r="B10" s="451"/>
      <c r="C10" s="451"/>
      <c r="D10" s="451"/>
      <c r="E10" s="451"/>
      <c r="F10" s="451"/>
      <c r="G10" s="451"/>
      <c r="H10" s="451"/>
      <c r="I10" s="451"/>
      <c r="J10" s="452"/>
    </row>
    <row r="11" spans="1:11" ht="15.75" x14ac:dyDescent="0.25">
      <c r="A11" s="450" t="s">
        <v>120</v>
      </c>
      <c r="B11" s="451"/>
      <c r="C11" s="451"/>
      <c r="D11" s="451"/>
      <c r="E11" s="451"/>
      <c r="F11" s="451"/>
      <c r="G11" s="451"/>
      <c r="H11" s="451"/>
      <c r="I11" s="451"/>
      <c r="J11" s="452"/>
    </row>
    <row r="12" spans="1:11" ht="138.75" customHeight="1" x14ac:dyDescent="0.25">
      <c r="A12" s="42" t="s">
        <v>69</v>
      </c>
      <c r="B12" s="41" t="s">
        <v>70</v>
      </c>
      <c r="C12" s="43" t="s">
        <v>71</v>
      </c>
      <c r="D12" s="236">
        <f>SUM(E12:H12)</f>
        <v>4099.8178799999996</v>
      </c>
      <c r="E12" s="236">
        <v>0</v>
      </c>
      <c r="F12" s="236">
        <v>0</v>
      </c>
      <c r="G12" s="236">
        <v>4099.8178799999996</v>
      </c>
      <c r="H12" s="236">
        <v>0</v>
      </c>
      <c r="I12" s="453" t="s">
        <v>27</v>
      </c>
      <c r="J12" s="454" t="s">
        <v>185</v>
      </c>
    </row>
    <row r="13" spans="1:11" ht="196.5" customHeight="1" x14ac:dyDescent="0.25">
      <c r="A13" s="42" t="s">
        <v>72</v>
      </c>
      <c r="B13" s="41" t="s">
        <v>73</v>
      </c>
      <c r="C13" s="44" t="s">
        <v>29</v>
      </c>
      <c r="D13" s="236">
        <f>SUM(E13:H13)</f>
        <v>905.63595999999995</v>
      </c>
      <c r="E13" s="237">
        <v>0</v>
      </c>
      <c r="F13" s="237">
        <v>0</v>
      </c>
      <c r="G13" s="237">
        <v>905.63595999999995</v>
      </c>
      <c r="H13" s="237">
        <v>0</v>
      </c>
      <c r="I13" s="453"/>
      <c r="J13" s="454"/>
    </row>
    <row r="14" spans="1:11" ht="120" x14ac:dyDescent="0.25">
      <c r="A14" s="47" t="s">
        <v>74</v>
      </c>
      <c r="B14" s="41" t="s">
        <v>75</v>
      </c>
      <c r="C14" s="44" t="s">
        <v>31</v>
      </c>
      <c r="D14" s="236">
        <f>SUM(E14:H14)</f>
        <v>650</v>
      </c>
      <c r="E14" s="237">
        <v>0</v>
      </c>
      <c r="F14" s="237">
        <v>0</v>
      </c>
      <c r="G14" s="237">
        <v>650</v>
      </c>
      <c r="H14" s="237">
        <v>0</v>
      </c>
      <c r="I14" s="453"/>
      <c r="J14" s="455"/>
      <c r="K14" s="177"/>
    </row>
    <row r="15" spans="1:11" ht="27.75" customHeight="1" x14ac:dyDescent="0.25">
      <c r="A15" s="456" t="s">
        <v>76</v>
      </c>
      <c r="B15" s="458" t="s">
        <v>77</v>
      </c>
      <c r="C15" s="44" t="s">
        <v>47</v>
      </c>
      <c r="D15" s="236">
        <f>SUM(E15:H15)</f>
        <v>3118.2089999999998</v>
      </c>
      <c r="E15" s="237">
        <v>0</v>
      </c>
      <c r="F15" s="237">
        <v>0</v>
      </c>
      <c r="G15" s="237">
        <v>3118.2089999999998</v>
      </c>
      <c r="H15" s="237">
        <v>0</v>
      </c>
      <c r="I15" s="237"/>
      <c r="J15" s="61"/>
    </row>
    <row r="16" spans="1:11" ht="26.25" customHeight="1" x14ac:dyDescent="0.25">
      <c r="A16" s="457"/>
      <c r="B16" s="459"/>
      <c r="C16" s="44" t="s">
        <v>15</v>
      </c>
      <c r="D16" s="236">
        <f>F16+G16</f>
        <v>897</v>
      </c>
      <c r="E16" s="237">
        <v>0</v>
      </c>
      <c r="F16" s="237">
        <v>0</v>
      </c>
      <c r="G16" s="237">
        <v>897</v>
      </c>
      <c r="H16" s="237">
        <v>0</v>
      </c>
      <c r="I16" s="237"/>
      <c r="J16" s="61"/>
    </row>
    <row r="17" spans="1:10" ht="30" customHeight="1" x14ac:dyDescent="0.25">
      <c r="A17" s="480" t="s">
        <v>78</v>
      </c>
      <c r="B17" s="458" t="s">
        <v>79</v>
      </c>
      <c r="C17" s="44" t="s">
        <v>34</v>
      </c>
      <c r="D17" s="236">
        <f>SUM(E17:H17)</f>
        <v>0</v>
      </c>
      <c r="E17" s="237">
        <v>0</v>
      </c>
      <c r="F17" s="237">
        <v>0</v>
      </c>
      <c r="G17" s="237">
        <v>0</v>
      </c>
      <c r="H17" s="237">
        <v>0</v>
      </c>
      <c r="I17" s="237"/>
      <c r="J17" s="45"/>
    </row>
    <row r="18" spans="1:10" ht="30" customHeight="1" x14ac:dyDescent="0.25">
      <c r="A18" s="481"/>
      <c r="B18" s="479"/>
      <c r="C18" s="44" t="s">
        <v>81</v>
      </c>
      <c r="D18" s="236">
        <f>SUM(E18:H18)</f>
        <v>60199.71</v>
      </c>
      <c r="E18" s="237">
        <v>0</v>
      </c>
      <c r="F18" s="237">
        <v>0</v>
      </c>
      <c r="G18" s="237">
        <v>60199.71</v>
      </c>
      <c r="H18" s="237">
        <v>0</v>
      </c>
      <c r="I18" s="237"/>
      <c r="J18" s="45"/>
    </row>
    <row r="19" spans="1:10" ht="21.75" customHeight="1" x14ac:dyDescent="0.25">
      <c r="A19" s="481"/>
      <c r="B19" s="479"/>
      <c r="C19" s="44" t="s">
        <v>18</v>
      </c>
      <c r="D19" s="236">
        <f>SUM(E19:H19)</f>
        <v>26200</v>
      </c>
      <c r="E19" s="237">
        <v>0</v>
      </c>
      <c r="F19" s="237">
        <v>0</v>
      </c>
      <c r="G19" s="237">
        <v>26200</v>
      </c>
      <c r="H19" s="237">
        <v>0</v>
      </c>
      <c r="I19" s="237"/>
      <c r="J19" s="45"/>
    </row>
    <row r="20" spans="1:10" ht="21.75" customHeight="1" x14ac:dyDescent="0.25">
      <c r="A20" s="482"/>
      <c r="B20" s="459"/>
      <c r="C20" s="44" t="s">
        <v>133</v>
      </c>
      <c r="D20" s="236">
        <v>174618.72</v>
      </c>
      <c r="E20" s="237">
        <v>0</v>
      </c>
      <c r="F20" s="237">
        <v>144754</v>
      </c>
      <c r="G20" s="237">
        <v>29864.720000000001</v>
      </c>
      <c r="H20" s="238">
        <v>0</v>
      </c>
      <c r="I20" s="237"/>
      <c r="J20" s="45"/>
    </row>
    <row r="21" spans="1:10" ht="26.25" customHeight="1" x14ac:dyDescent="0.25">
      <c r="A21" s="474" t="s">
        <v>82</v>
      </c>
      <c r="B21" s="475"/>
      <c r="C21" s="178" t="s">
        <v>161</v>
      </c>
      <c r="D21" s="179">
        <f>G21+F21+E21</f>
        <v>270689.09284</v>
      </c>
      <c r="E21" s="178">
        <f>E22+E23+E24+E25+E26+E27+E28+E29+E30</f>
        <v>0</v>
      </c>
      <c r="F21" s="178">
        <f>F22+F23+F24+F25+F26+F27+F28+F29+F30</f>
        <v>144754</v>
      </c>
      <c r="G21" s="178">
        <f>G22+G23+G24+G25+G26+G27+G28+G29+G30</f>
        <v>125935.09284</v>
      </c>
      <c r="H21" s="180">
        <f>H22+H23+H24+H25+H26+H27+H28</f>
        <v>0</v>
      </c>
      <c r="I21" s="237"/>
      <c r="J21" s="45"/>
    </row>
    <row r="22" spans="1:10" x14ac:dyDescent="0.25">
      <c r="A22" s="469"/>
      <c r="B22" s="470" t="s">
        <v>9</v>
      </c>
      <c r="C22" s="43" t="s">
        <v>71</v>
      </c>
      <c r="D22" s="236">
        <f t="shared" ref="D22:D29" si="0">E22+F22+G22+H22</f>
        <v>4099.8178799999996</v>
      </c>
      <c r="E22" s="237">
        <f t="shared" ref="E22:H28" si="1">E12</f>
        <v>0</v>
      </c>
      <c r="F22" s="237">
        <f t="shared" si="1"/>
        <v>0</v>
      </c>
      <c r="G22" s="237">
        <f t="shared" si="1"/>
        <v>4099.8178799999996</v>
      </c>
      <c r="H22" s="237">
        <f t="shared" si="1"/>
        <v>0</v>
      </c>
      <c r="I22" s="237"/>
      <c r="J22" s="45"/>
    </row>
    <row r="23" spans="1:10" x14ac:dyDescent="0.25">
      <c r="A23" s="469"/>
      <c r="B23" s="470"/>
      <c r="C23" s="44" t="s">
        <v>29</v>
      </c>
      <c r="D23" s="236">
        <f t="shared" si="0"/>
        <v>905.63595999999995</v>
      </c>
      <c r="E23" s="237">
        <f t="shared" si="1"/>
        <v>0</v>
      </c>
      <c r="F23" s="237">
        <f t="shared" si="1"/>
        <v>0</v>
      </c>
      <c r="G23" s="237">
        <f t="shared" si="1"/>
        <v>905.63595999999995</v>
      </c>
      <c r="H23" s="237">
        <f t="shared" si="1"/>
        <v>0</v>
      </c>
      <c r="I23" s="237"/>
      <c r="J23" s="45"/>
    </row>
    <row r="24" spans="1:10" x14ac:dyDescent="0.25">
      <c r="A24" s="469"/>
      <c r="B24" s="470"/>
      <c r="C24" s="44" t="s">
        <v>31</v>
      </c>
      <c r="D24" s="236">
        <f t="shared" si="0"/>
        <v>650</v>
      </c>
      <c r="E24" s="237">
        <f t="shared" si="1"/>
        <v>0</v>
      </c>
      <c r="F24" s="237">
        <f t="shared" si="1"/>
        <v>0</v>
      </c>
      <c r="G24" s="237">
        <f t="shared" si="1"/>
        <v>650</v>
      </c>
      <c r="H24" s="237">
        <f t="shared" si="1"/>
        <v>0</v>
      </c>
      <c r="I24" s="237"/>
      <c r="J24" s="45"/>
    </row>
    <row r="25" spans="1:10" x14ac:dyDescent="0.25">
      <c r="A25" s="469"/>
      <c r="B25" s="470"/>
      <c r="C25" s="44" t="s">
        <v>47</v>
      </c>
      <c r="D25" s="236">
        <f t="shared" si="0"/>
        <v>3118.2089999999998</v>
      </c>
      <c r="E25" s="237">
        <f t="shared" si="1"/>
        <v>0</v>
      </c>
      <c r="F25" s="237">
        <f t="shared" si="1"/>
        <v>0</v>
      </c>
      <c r="G25" s="237">
        <f t="shared" si="1"/>
        <v>3118.2089999999998</v>
      </c>
      <c r="H25" s="237">
        <f t="shared" si="1"/>
        <v>0</v>
      </c>
      <c r="I25" s="237"/>
      <c r="J25" s="45"/>
    </row>
    <row r="26" spans="1:10" x14ac:dyDescent="0.25">
      <c r="A26" s="469"/>
      <c r="B26" s="470"/>
      <c r="C26" s="44" t="s">
        <v>15</v>
      </c>
      <c r="D26" s="236">
        <f t="shared" si="0"/>
        <v>897</v>
      </c>
      <c r="E26" s="237">
        <f t="shared" si="1"/>
        <v>0</v>
      </c>
      <c r="F26" s="237">
        <f t="shared" si="1"/>
        <v>0</v>
      </c>
      <c r="G26" s="237">
        <f t="shared" si="1"/>
        <v>897</v>
      </c>
      <c r="H26" s="237">
        <f t="shared" si="1"/>
        <v>0</v>
      </c>
      <c r="I26" s="237"/>
      <c r="J26" s="45"/>
    </row>
    <row r="27" spans="1:10" x14ac:dyDescent="0.25">
      <c r="A27" s="469"/>
      <c r="B27" s="470"/>
      <c r="C27" s="44" t="s">
        <v>34</v>
      </c>
      <c r="D27" s="236">
        <f t="shared" si="0"/>
        <v>0</v>
      </c>
      <c r="E27" s="237">
        <f t="shared" si="1"/>
        <v>0</v>
      </c>
      <c r="F27" s="237">
        <f t="shared" si="1"/>
        <v>0</v>
      </c>
      <c r="G27" s="237">
        <f t="shared" si="1"/>
        <v>0</v>
      </c>
      <c r="H27" s="237">
        <f t="shared" si="1"/>
        <v>0</v>
      </c>
      <c r="I27" s="237"/>
      <c r="J27" s="45"/>
    </row>
    <row r="28" spans="1:10" x14ac:dyDescent="0.25">
      <c r="A28" s="469"/>
      <c r="B28" s="470"/>
      <c r="C28" s="44" t="s">
        <v>81</v>
      </c>
      <c r="D28" s="236">
        <f t="shared" si="0"/>
        <v>60199.71</v>
      </c>
      <c r="E28" s="237">
        <f t="shared" si="1"/>
        <v>0</v>
      </c>
      <c r="F28" s="237">
        <f t="shared" si="1"/>
        <v>0</v>
      </c>
      <c r="G28" s="237">
        <f t="shared" si="1"/>
        <v>60199.71</v>
      </c>
      <c r="H28" s="237">
        <f t="shared" si="1"/>
        <v>0</v>
      </c>
      <c r="I28" s="237"/>
      <c r="J28" s="45"/>
    </row>
    <row r="29" spans="1:10" x14ac:dyDescent="0.25">
      <c r="A29" s="469"/>
      <c r="B29" s="470"/>
      <c r="C29" s="44" t="s">
        <v>18</v>
      </c>
      <c r="D29" s="236">
        <f t="shared" si="0"/>
        <v>26200</v>
      </c>
      <c r="E29" s="237">
        <f>E19</f>
        <v>0</v>
      </c>
      <c r="F29" s="237">
        <f>F19</f>
        <v>0</v>
      </c>
      <c r="G29" s="237">
        <f>G19</f>
        <v>26200</v>
      </c>
      <c r="H29" s="237">
        <v>0</v>
      </c>
      <c r="I29" s="237"/>
      <c r="J29" s="45"/>
    </row>
    <row r="30" spans="1:10" x14ac:dyDescent="0.25">
      <c r="A30" s="469"/>
      <c r="B30" s="470"/>
      <c r="C30" s="44" t="s">
        <v>133</v>
      </c>
      <c r="D30" s="236">
        <f>F30+G30+E30</f>
        <v>174618.72</v>
      </c>
      <c r="E30" s="237">
        <v>0</v>
      </c>
      <c r="F30" s="237">
        <f>F20</f>
        <v>144754</v>
      </c>
      <c r="G30" s="237">
        <f>G20</f>
        <v>29864.720000000001</v>
      </c>
      <c r="H30" s="237">
        <v>0</v>
      </c>
      <c r="I30" s="237"/>
      <c r="J30" s="45"/>
    </row>
    <row r="31" spans="1:10" x14ac:dyDescent="0.25">
      <c r="A31" s="463"/>
      <c r="B31" s="464"/>
      <c r="C31" s="464"/>
      <c r="D31" s="464"/>
      <c r="E31" s="464"/>
      <c r="F31" s="464"/>
      <c r="G31" s="464"/>
      <c r="H31" s="464"/>
      <c r="I31" s="464"/>
      <c r="J31" s="465"/>
    </row>
    <row r="32" spans="1:10" ht="46.5" customHeight="1" x14ac:dyDescent="0.25">
      <c r="A32" s="466" t="s">
        <v>121</v>
      </c>
      <c r="B32" s="467"/>
      <c r="C32" s="467"/>
      <c r="D32" s="467"/>
      <c r="E32" s="467"/>
      <c r="F32" s="467"/>
      <c r="G32" s="467"/>
      <c r="H32" s="467"/>
      <c r="I32" s="467"/>
      <c r="J32" s="468"/>
    </row>
    <row r="33" spans="1:10" ht="35.25" customHeight="1" x14ac:dyDescent="0.25">
      <c r="A33" s="466" t="s">
        <v>122</v>
      </c>
      <c r="B33" s="467"/>
      <c r="C33" s="467"/>
      <c r="D33" s="467"/>
      <c r="E33" s="467"/>
      <c r="F33" s="467"/>
      <c r="G33" s="467"/>
      <c r="H33" s="467"/>
      <c r="I33" s="467"/>
      <c r="J33" s="468"/>
    </row>
    <row r="34" spans="1:10" ht="15" customHeight="1" x14ac:dyDescent="0.25">
      <c r="A34" s="469" t="s">
        <v>83</v>
      </c>
      <c r="B34" s="490" t="s">
        <v>84</v>
      </c>
      <c r="C34" s="44" t="s">
        <v>71</v>
      </c>
      <c r="D34" s="98">
        <f t="shared" ref="D34:D47" si="2">E34+F34+G34</f>
        <v>26496.459739999998</v>
      </c>
      <c r="E34" s="99">
        <v>0</v>
      </c>
      <c r="F34" s="99">
        <v>22522</v>
      </c>
      <c r="G34" s="99">
        <v>3974.4597399999998</v>
      </c>
      <c r="H34" s="99">
        <v>0</v>
      </c>
      <c r="I34" s="460" t="s">
        <v>85</v>
      </c>
      <c r="J34" s="460" t="s">
        <v>86</v>
      </c>
    </row>
    <row r="35" spans="1:10" x14ac:dyDescent="0.25">
      <c r="A35" s="469"/>
      <c r="B35" s="490"/>
      <c r="C35" s="44" t="s">
        <v>33</v>
      </c>
      <c r="D35" s="98">
        <f>SUM(E35:H35)</f>
        <v>0</v>
      </c>
      <c r="E35" s="99">
        <v>0</v>
      </c>
      <c r="F35" s="99">
        <v>0</v>
      </c>
      <c r="G35" s="99">
        <v>0</v>
      </c>
      <c r="H35" s="99">
        <v>0</v>
      </c>
      <c r="I35" s="461"/>
      <c r="J35" s="461"/>
    </row>
    <row r="36" spans="1:10" x14ac:dyDescent="0.25">
      <c r="A36" s="469"/>
      <c r="B36" s="490"/>
      <c r="C36" s="44" t="s">
        <v>16</v>
      </c>
      <c r="D36" s="98">
        <f>SUM(E36:H36)</f>
        <v>0</v>
      </c>
      <c r="E36" s="99">
        <v>0</v>
      </c>
      <c r="F36" s="99">
        <v>0</v>
      </c>
      <c r="G36" s="99">
        <v>0</v>
      </c>
      <c r="H36" s="99">
        <v>0</v>
      </c>
      <c r="I36" s="461"/>
      <c r="J36" s="461"/>
    </row>
    <row r="37" spans="1:10" x14ac:dyDescent="0.25">
      <c r="A37" s="469"/>
      <c r="B37" s="490"/>
      <c r="C37" s="44" t="s">
        <v>17</v>
      </c>
      <c r="D37" s="98">
        <f>SUM(E37:H37)</f>
        <v>0</v>
      </c>
      <c r="E37" s="99">
        <v>0</v>
      </c>
      <c r="F37" s="99">
        <v>0</v>
      </c>
      <c r="G37" s="99">
        <v>0</v>
      </c>
      <c r="H37" s="99">
        <v>0</v>
      </c>
      <c r="I37" s="461"/>
      <c r="J37" s="461"/>
    </row>
    <row r="38" spans="1:10" x14ac:dyDescent="0.25">
      <c r="A38" s="469"/>
      <c r="B38" s="490"/>
      <c r="C38" s="44" t="s">
        <v>18</v>
      </c>
      <c r="D38" s="98">
        <f>SUM(E38:H38)</f>
        <v>0</v>
      </c>
      <c r="E38" s="99">
        <v>0</v>
      </c>
      <c r="F38" s="99">
        <v>0</v>
      </c>
      <c r="G38" s="99">
        <v>0</v>
      </c>
      <c r="H38" s="99">
        <v>0</v>
      </c>
      <c r="I38" s="461"/>
      <c r="J38" s="461"/>
    </row>
    <row r="39" spans="1:10" x14ac:dyDescent="0.25">
      <c r="A39" s="469"/>
      <c r="B39" s="490"/>
      <c r="C39" s="44" t="s">
        <v>133</v>
      </c>
      <c r="D39" s="98">
        <f>SUM(E39:H39)</f>
        <v>0</v>
      </c>
      <c r="E39" s="99">
        <v>0</v>
      </c>
      <c r="F39" s="99">
        <v>0</v>
      </c>
      <c r="G39" s="99">
        <v>0</v>
      </c>
      <c r="H39" s="99">
        <v>0</v>
      </c>
      <c r="I39" s="462"/>
      <c r="J39" s="462"/>
    </row>
    <row r="40" spans="1:10" ht="96" customHeight="1" x14ac:dyDescent="0.25">
      <c r="A40" s="59" t="s">
        <v>87</v>
      </c>
      <c r="B40" s="60" t="s">
        <v>88</v>
      </c>
      <c r="C40" s="49"/>
      <c r="D40" s="98"/>
      <c r="E40" s="99"/>
      <c r="F40" s="99"/>
      <c r="G40" s="99"/>
      <c r="H40" s="99"/>
      <c r="I40" s="460" t="s">
        <v>93</v>
      </c>
      <c r="J40" s="460" t="s">
        <v>89</v>
      </c>
    </row>
    <row r="41" spans="1:10" ht="135" x14ac:dyDescent="0.25">
      <c r="A41" s="58" t="s">
        <v>90</v>
      </c>
      <c r="B41" s="60" t="s">
        <v>91</v>
      </c>
      <c r="C41" s="49"/>
      <c r="D41" s="98"/>
      <c r="E41" s="99"/>
      <c r="F41" s="99"/>
      <c r="G41" s="99"/>
      <c r="H41" s="99"/>
      <c r="I41" s="461"/>
      <c r="J41" s="461"/>
    </row>
    <row r="42" spans="1:10" ht="90" x14ac:dyDescent="0.25">
      <c r="A42" s="58"/>
      <c r="B42" s="60" t="s">
        <v>92</v>
      </c>
      <c r="C42" s="461" t="s">
        <v>26</v>
      </c>
      <c r="D42" s="98">
        <f t="shared" si="2"/>
        <v>700</v>
      </c>
      <c r="E42" s="99">
        <v>0</v>
      </c>
      <c r="F42" s="99">
        <v>0</v>
      </c>
      <c r="G42" s="99">
        <v>700</v>
      </c>
      <c r="H42" s="99">
        <v>0</v>
      </c>
      <c r="I42" s="461"/>
      <c r="J42" s="461"/>
    </row>
    <row r="43" spans="1:10" ht="63.75" customHeight="1" x14ac:dyDescent="0.25">
      <c r="A43" s="58"/>
      <c r="B43" s="60" t="s">
        <v>94</v>
      </c>
      <c r="C43" s="462"/>
      <c r="D43" s="98">
        <f t="shared" si="2"/>
        <v>750</v>
      </c>
      <c r="E43" s="99">
        <v>0</v>
      </c>
      <c r="F43" s="99">
        <v>0</v>
      </c>
      <c r="G43" s="99">
        <v>750</v>
      </c>
      <c r="H43" s="99">
        <v>0</v>
      </c>
      <c r="I43" s="461"/>
      <c r="J43" s="461"/>
    </row>
    <row r="44" spans="1:10" ht="68.25" customHeight="1" x14ac:dyDescent="0.25">
      <c r="A44" s="58"/>
      <c r="B44" s="60" t="s">
        <v>95</v>
      </c>
      <c r="C44" s="44" t="s">
        <v>31</v>
      </c>
      <c r="D44" s="98">
        <f t="shared" si="2"/>
        <v>570</v>
      </c>
      <c r="E44" s="99">
        <v>0</v>
      </c>
      <c r="F44" s="99">
        <v>0</v>
      </c>
      <c r="G44" s="99">
        <v>570</v>
      </c>
      <c r="H44" s="99">
        <v>0</v>
      </c>
      <c r="I44" s="462"/>
      <c r="J44" s="461"/>
    </row>
    <row r="45" spans="1:10" ht="23.25" customHeight="1" x14ac:dyDescent="0.25">
      <c r="A45" s="486" t="s">
        <v>96</v>
      </c>
      <c r="B45" s="489" t="s">
        <v>97</v>
      </c>
      <c r="C45" s="44" t="s">
        <v>33</v>
      </c>
      <c r="D45" s="98">
        <f t="shared" si="2"/>
        <v>0</v>
      </c>
      <c r="E45" s="99">
        <v>0</v>
      </c>
      <c r="F45" s="99">
        <v>0</v>
      </c>
      <c r="G45" s="99">
        <v>0</v>
      </c>
      <c r="H45" s="99">
        <v>0</v>
      </c>
      <c r="I45" s="460" t="s">
        <v>98</v>
      </c>
      <c r="J45" s="461"/>
    </row>
    <row r="46" spans="1:10" ht="20.25" customHeight="1" x14ac:dyDescent="0.25">
      <c r="A46" s="487"/>
      <c r="B46" s="454"/>
      <c r="C46" s="44" t="s">
        <v>16</v>
      </c>
      <c r="D46" s="98">
        <f t="shared" si="2"/>
        <v>0</v>
      </c>
      <c r="E46" s="99">
        <v>0</v>
      </c>
      <c r="F46" s="99">
        <v>0</v>
      </c>
      <c r="G46" s="99">
        <v>0</v>
      </c>
      <c r="H46" s="99">
        <v>0</v>
      </c>
      <c r="I46" s="461"/>
      <c r="J46" s="461"/>
    </row>
    <row r="47" spans="1:10" ht="22.5" customHeight="1" x14ac:dyDescent="0.25">
      <c r="A47" s="487"/>
      <c r="B47" s="454"/>
      <c r="C47" s="44" t="s">
        <v>17</v>
      </c>
      <c r="D47" s="98">
        <f t="shared" si="2"/>
        <v>0</v>
      </c>
      <c r="E47" s="99">
        <v>0</v>
      </c>
      <c r="F47" s="99">
        <v>0</v>
      </c>
      <c r="G47" s="99">
        <v>0</v>
      </c>
      <c r="H47" s="99">
        <v>0</v>
      </c>
      <c r="I47" s="461"/>
      <c r="J47" s="461"/>
    </row>
    <row r="48" spans="1:10" ht="22.5" customHeight="1" x14ac:dyDescent="0.25">
      <c r="A48" s="487"/>
      <c r="B48" s="454"/>
      <c r="C48" s="44" t="s">
        <v>18</v>
      </c>
      <c r="D48" s="98">
        <f>E48+F48+G48</f>
        <v>0</v>
      </c>
      <c r="E48" s="99">
        <v>0</v>
      </c>
      <c r="F48" s="99">
        <v>0</v>
      </c>
      <c r="G48" s="99">
        <v>0</v>
      </c>
      <c r="H48" s="99">
        <v>0</v>
      </c>
      <c r="I48" s="461"/>
      <c r="J48" s="461"/>
    </row>
    <row r="49" spans="1:11" ht="21.75" customHeight="1" x14ac:dyDescent="0.25">
      <c r="A49" s="488"/>
      <c r="B49" s="455"/>
      <c r="C49" s="44" t="s">
        <v>133</v>
      </c>
      <c r="D49" s="98">
        <f>E49+F49+G49</f>
        <v>0</v>
      </c>
      <c r="E49" s="99">
        <v>0</v>
      </c>
      <c r="F49" s="99">
        <v>0</v>
      </c>
      <c r="G49" s="99">
        <v>0</v>
      </c>
      <c r="H49" s="99">
        <v>0</v>
      </c>
      <c r="I49" s="462"/>
      <c r="J49" s="462"/>
    </row>
    <row r="50" spans="1:11" x14ac:dyDescent="0.25">
      <c r="A50" s="62"/>
      <c r="B50" s="48" t="s">
        <v>99</v>
      </c>
      <c r="C50" s="46" t="s">
        <v>161</v>
      </c>
      <c r="D50" s="100">
        <f>E50+F50+G50+H50</f>
        <v>28516.459739999998</v>
      </c>
      <c r="E50" s="101">
        <f>E51+E52+E53+E54+E55+E56+E57</f>
        <v>0</v>
      </c>
      <c r="F50" s="101">
        <f>F51+F52+F53+F54+F55+F56+F57</f>
        <v>22522</v>
      </c>
      <c r="G50" s="101">
        <f>G51+G52+G53+G54+G55+G56+G57</f>
        <v>5994.4597400000002</v>
      </c>
      <c r="H50" s="99">
        <v>0</v>
      </c>
      <c r="I50" s="483"/>
      <c r="J50" s="460"/>
      <c r="K50" s="79"/>
    </row>
    <row r="51" spans="1:11" x14ac:dyDescent="0.25">
      <c r="A51" s="412"/>
      <c r="B51" s="460" t="s">
        <v>9</v>
      </c>
      <c r="C51" s="44" t="s">
        <v>71</v>
      </c>
      <c r="D51" s="98">
        <f>E51+F51+G51+H51</f>
        <v>27946.459739999998</v>
      </c>
      <c r="E51" s="99">
        <f>E34+E42+E43</f>
        <v>0</v>
      </c>
      <c r="F51" s="99">
        <f>F34+F42+F43</f>
        <v>22522</v>
      </c>
      <c r="G51" s="99">
        <f>G34+G42+G43</f>
        <v>5424.4597400000002</v>
      </c>
      <c r="H51" s="99">
        <v>0</v>
      </c>
      <c r="I51" s="484"/>
      <c r="J51" s="461"/>
    </row>
    <row r="52" spans="1:11" x14ac:dyDescent="0.25">
      <c r="A52" s="413"/>
      <c r="B52" s="461"/>
      <c r="C52" s="44" t="s">
        <v>29</v>
      </c>
      <c r="D52" s="98">
        <f t="shared" ref="D52:D56" si="3">E52+F52+G52+H52</f>
        <v>0</v>
      </c>
      <c r="E52" s="99">
        <v>0</v>
      </c>
      <c r="F52" s="99">
        <v>0</v>
      </c>
      <c r="G52" s="99">
        <v>0</v>
      </c>
      <c r="H52" s="99">
        <v>0</v>
      </c>
      <c r="I52" s="484"/>
      <c r="J52" s="461"/>
    </row>
    <row r="53" spans="1:11" x14ac:dyDescent="0.25">
      <c r="A53" s="413"/>
      <c r="B53" s="461"/>
      <c r="C53" s="44" t="s">
        <v>31</v>
      </c>
      <c r="D53" s="98">
        <f t="shared" si="3"/>
        <v>570</v>
      </c>
      <c r="E53" s="99">
        <f>E44</f>
        <v>0</v>
      </c>
      <c r="F53" s="99">
        <f>F44</f>
        <v>0</v>
      </c>
      <c r="G53" s="99">
        <f>G44</f>
        <v>570</v>
      </c>
      <c r="H53" s="99">
        <v>0</v>
      </c>
      <c r="I53" s="484"/>
      <c r="J53" s="461"/>
    </row>
    <row r="54" spans="1:11" x14ac:dyDescent="0.25">
      <c r="A54" s="413"/>
      <c r="B54" s="461"/>
      <c r="C54" s="44" t="s">
        <v>47</v>
      </c>
      <c r="D54" s="98">
        <f t="shared" si="3"/>
        <v>0</v>
      </c>
      <c r="E54" s="99">
        <v>0</v>
      </c>
      <c r="F54" s="99">
        <v>0</v>
      </c>
      <c r="G54" s="99">
        <v>0</v>
      </c>
      <c r="H54" s="99">
        <v>0</v>
      </c>
      <c r="I54" s="484"/>
      <c r="J54" s="461"/>
    </row>
    <row r="55" spans="1:11" x14ac:dyDescent="0.25">
      <c r="A55" s="413"/>
      <c r="B55" s="461"/>
      <c r="C55" s="44" t="s">
        <v>33</v>
      </c>
      <c r="D55" s="98">
        <f t="shared" si="3"/>
        <v>0</v>
      </c>
      <c r="E55" s="99">
        <f t="shared" ref="E55:G57" si="4">E35+E45</f>
        <v>0</v>
      </c>
      <c r="F55" s="99">
        <f t="shared" si="4"/>
        <v>0</v>
      </c>
      <c r="G55" s="99">
        <f t="shared" si="4"/>
        <v>0</v>
      </c>
      <c r="H55" s="99">
        <v>0</v>
      </c>
      <c r="I55" s="484"/>
      <c r="J55" s="461"/>
    </row>
    <row r="56" spans="1:11" x14ac:dyDescent="0.25">
      <c r="A56" s="413"/>
      <c r="B56" s="461"/>
      <c r="C56" s="44" t="s">
        <v>16</v>
      </c>
      <c r="D56" s="98">
        <f t="shared" si="3"/>
        <v>0</v>
      </c>
      <c r="E56" s="99">
        <f t="shared" si="4"/>
        <v>0</v>
      </c>
      <c r="F56" s="99">
        <f t="shared" si="4"/>
        <v>0</v>
      </c>
      <c r="G56" s="99">
        <f t="shared" si="4"/>
        <v>0</v>
      </c>
      <c r="H56" s="99">
        <v>0</v>
      </c>
      <c r="I56" s="484"/>
      <c r="J56" s="461"/>
    </row>
    <row r="57" spans="1:11" x14ac:dyDescent="0.25">
      <c r="A57" s="413"/>
      <c r="B57" s="461"/>
      <c r="C57" s="44" t="s">
        <v>17</v>
      </c>
      <c r="D57" s="98">
        <f>E57+F57+G57+H57</f>
        <v>0</v>
      </c>
      <c r="E57" s="99">
        <f t="shared" si="4"/>
        <v>0</v>
      </c>
      <c r="F57" s="99">
        <f t="shared" si="4"/>
        <v>0</v>
      </c>
      <c r="G57" s="99">
        <f t="shared" si="4"/>
        <v>0</v>
      </c>
      <c r="H57" s="99">
        <v>0</v>
      </c>
      <c r="I57" s="484"/>
      <c r="J57" s="461"/>
    </row>
    <row r="58" spans="1:11" x14ac:dyDescent="0.25">
      <c r="A58" s="413"/>
      <c r="B58" s="461"/>
      <c r="C58" s="44" t="s">
        <v>18</v>
      </c>
      <c r="D58" s="98">
        <f>E58+F58+G58+H58</f>
        <v>0</v>
      </c>
      <c r="E58" s="99">
        <f>E48+E38</f>
        <v>0</v>
      </c>
      <c r="F58" s="99">
        <f>F48+F38</f>
        <v>0</v>
      </c>
      <c r="G58" s="99">
        <f>G48+G38</f>
        <v>0</v>
      </c>
      <c r="H58" s="99">
        <v>0</v>
      </c>
      <c r="I58" s="484"/>
      <c r="J58" s="461"/>
    </row>
    <row r="59" spans="1:11" x14ac:dyDescent="0.25">
      <c r="A59" s="414"/>
      <c r="B59" s="462"/>
      <c r="C59" s="44" t="s">
        <v>133</v>
      </c>
      <c r="D59" s="98">
        <v>0</v>
      </c>
      <c r="E59" s="99">
        <f>E50+E40</f>
        <v>0</v>
      </c>
      <c r="F59" s="99">
        <v>0</v>
      </c>
      <c r="G59" s="99">
        <v>0</v>
      </c>
      <c r="H59" s="99">
        <v>0</v>
      </c>
      <c r="I59" s="485"/>
      <c r="J59" s="462"/>
    </row>
    <row r="60" spans="1:11" x14ac:dyDescent="0.25">
      <c r="A60" s="493" t="s">
        <v>10</v>
      </c>
      <c r="B60" s="494"/>
      <c r="C60" s="213" t="s">
        <v>161</v>
      </c>
      <c r="D60" s="101">
        <f>E60+F60+G60</f>
        <v>299205.55258000002</v>
      </c>
      <c r="E60" s="101">
        <f>E61+E62+E63+E64+E65+E66+E67+E68</f>
        <v>0</v>
      </c>
      <c r="F60" s="101">
        <f>F61+F62+F63+F64+F65+F66+F67+F68+F69</f>
        <v>167276</v>
      </c>
      <c r="G60" s="101">
        <f>G61+G62+G63+G64+G65+G66+G67+G68+G69</f>
        <v>131929.55258000002</v>
      </c>
      <c r="H60" s="101">
        <v>0</v>
      </c>
      <c r="I60" s="492"/>
      <c r="J60" s="470"/>
    </row>
    <row r="61" spans="1:11" x14ac:dyDescent="0.25">
      <c r="A61" s="491"/>
      <c r="B61" s="470" t="s">
        <v>9</v>
      </c>
      <c r="C61" s="214" t="s">
        <v>26</v>
      </c>
      <c r="D61" s="99">
        <f>E61+F61+G61</f>
        <v>32046.277620000001</v>
      </c>
      <c r="E61" s="99">
        <f t="shared" ref="E61:G66" si="5">E22+E51</f>
        <v>0</v>
      </c>
      <c r="F61" s="99">
        <f t="shared" si="5"/>
        <v>22522</v>
      </c>
      <c r="G61" s="99">
        <f t="shared" si="5"/>
        <v>9524.2776200000008</v>
      </c>
      <c r="H61" s="99">
        <v>0</v>
      </c>
      <c r="I61" s="492"/>
      <c r="J61" s="470"/>
    </row>
    <row r="62" spans="1:11" x14ac:dyDescent="0.25">
      <c r="A62" s="491"/>
      <c r="B62" s="470"/>
      <c r="C62" s="214" t="s">
        <v>12</v>
      </c>
      <c r="D62" s="99">
        <f>D13</f>
        <v>905.63595999999995</v>
      </c>
      <c r="E62" s="99">
        <f t="shared" si="5"/>
        <v>0</v>
      </c>
      <c r="F62" s="99">
        <f t="shared" si="5"/>
        <v>0</v>
      </c>
      <c r="G62" s="99">
        <f t="shared" si="5"/>
        <v>905.63595999999995</v>
      </c>
      <c r="H62" s="99">
        <v>0</v>
      </c>
      <c r="I62" s="492"/>
      <c r="J62" s="470"/>
    </row>
    <row r="63" spans="1:11" x14ac:dyDescent="0.25">
      <c r="A63" s="491"/>
      <c r="B63" s="470"/>
      <c r="C63" s="214" t="s">
        <v>13</v>
      </c>
      <c r="D63" s="99">
        <f>E63+F63+G63+H63</f>
        <v>1220</v>
      </c>
      <c r="E63" s="99">
        <f t="shared" si="5"/>
        <v>0</v>
      </c>
      <c r="F63" s="99">
        <f t="shared" si="5"/>
        <v>0</v>
      </c>
      <c r="G63" s="99">
        <f t="shared" si="5"/>
        <v>1220</v>
      </c>
      <c r="H63" s="99">
        <v>0</v>
      </c>
      <c r="I63" s="492"/>
      <c r="J63" s="470"/>
    </row>
    <row r="64" spans="1:11" x14ac:dyDescent="0.25">
      <c r="A64" s="491"/>
      <c r="B64" s="470"/>
      <c r="C64" s="214" t="s">
        <v>14</v>
      </c>
      <c r="D64" s="99">
        <f>E64+F64+G64+H64</f>
        <v>3118.2089999999998</v>
      </c>
      <c r="E64" s="99">
        <f t="shared" si="5"/>
        <v>0</v>
      </c>
      <c r="F64" s="99">
        <f t="shared" si="5"/>
        <v>0</v>
      </c>
      <c r="G64" s="99">
        <f t="shared" si="5"/>
        <v>3118.2089999999998</v>
      </c>
      <c r="H64" s="99">
        <v>0</v>
      </c>
      <c r="I64" s="492"/>
      <c r="J64" s="470"/>
    </row>
    <row r="65" spans="1:10" x14ac:dyDescent="0.25">
      <c r="A65" s="491"/>
      <c r="B65" s="470"/>
      <c r="C65" s="214" t="s">
        <v>15</v>
      </c>
      <c r="D65" s="99">
        <f>E65+F65+G65</f>
        <v>897</v>
      </c>
      <c r="E65" s="99">
        <f t="shared" si="5"/>
        <v>0</v>
      </c>
      <c r="F65" s="99">
        <f t="shared" si="5"/>
        <v>0</v>
      </c>
      <c r="G65" s="99">
        <f t="shared" si="5"/>
        <v>897</v>
      </c>
      <c r="H65" s="99">
        <v>0</v>
      </c>
      <c r="I65" s="492"/>
      <c r="J65" s="470"/>
    </row>
    <row r="66" spans="1:10" x14ac:dyDescent="0.25">
      <c r="A66" s="491"/>
      <c r="B66" s="470"/>
      <c r="C66" s="214" t="s">
        <v>16</v>
      </c>
      <c r="D66" s="99">
        <f>E66+F66+G66+H66</f>
        <v>0</v>
      </c>
      <c r="E66" s="99">
        <f t="shared" si="5"/>
        <v>0</v>
      </c>
      <c r="F66" s="99">
        <f t="shared" si="5"/>
        <v>0</v>
      </c>
      <c r="G66" s="99">
        <f t="shared" si="5"/>
        <v>0</v>
      </c>
      <c r="H66" s="99">
        <v>0</v>
      </c>
      <c r="I66" s="492"/>
      <c r="J66" s="470"/>
    </row>
    <row r="67" spans="1:10" x14ac:dyDescent="0.25">
      <c r="A67" s="491"/>
      <c r="B67" s="470"/>
      <c r="C67" s="214" t="s">
        <v>17</v>
      </c>
      <c r="D67" s="99">
        <f>E67+F67+G67+H67</f>
        <v>60199.71</v>
      </c>
      <c r="E67" s="99">
        <f>E28+E47</f>
        <v>0</v>
      </c>
      <c r="F67" s="99">
        <f>F28+F47</f>
        <v>0</v>
      </c>
      <c r="G67" s="99">
        <f>G28+G47</f>
        <v>60199.71</v>
      </c>
      <c r="H67" s="99">
        <v>0</v>
      </c>
      <c r="I67" s="492"/>
      <c r="J67" s="470"/>
    </row>
    <row r="68" spans="1:10" x14ac:dyDescent="0.25">
      <c r="A68" s="491"/>
      <c r="B68" s="470"/>
      <c r="C68" s="215" t="s">
        <v>18</v>
      </c>
      <c r="D68" s="99">
        <f>E68+F68+G68+H68</f>
        <v>26200</v>
      </c>
      <c r="E68" s="99">
        <f>E29+E58</f>
        <v>0</v>
      </c>
      <c r="F68" s="99">
        <f>F29+F58</f>
        <v>0</v>
      </c>
      <c r="G68" s="99">
        <f>G29+G58</f>
        <v>26200</v>
      </c>
      <c r="H68" s="99">
        <v>0</v>
      </c>
      <c r="I68" s="492"/>
      <c r="J68" s="470"/>
    </row>
    <row r="69" spans="1:10" x14ac:dyDescent="0.25">
      <c r="A69" s="491"/>
      <c r="B69" s="470"/>
      <c r="C69" s="215" t="s">
        <v>133</v>
      </c>
      <c r="D69" s="99">
        <f>E69+F69+G69</f>
        <v>174618.72</v>
      </c>
      <c r="E69" s="99">
        <f>E31+E60</f>
        <v>0</v>
      </c>
      <c r="F69" s="99">
        <v>144754</v>
      </c>
      <c r="G69" s="99">
        <v>29864.720000000001</v>
      </c>
      <c r="H69" s="99">
        <v>0</v>
      </c>
      <c r="I69" s="492"/>
      <c r="J69" s="470"/>
    </row>
    <row r="71" spans="1:10" x14ac:dyDescent="0.25">
      <c r="B71" s="449" t="s">
        <v>132</v>
      </c>
      <c r="C71" s="449"/>
      <c r="D71" s="449"/>
    </row>
  </sheetData>
  <mergeCells count="48">
    <mergeCell ref="B61:B69"/>
    <mergeCell ref="A61:A69"/>
    <mergeCell ref="I60:I69"/>
    <mergeCell ref="J60:J69"/>
    <mergeCell ref="A60:B60"/>
    <mergeCell ref="A21:B21"/>
    <mergeCell ref="A9:J9"/>
    <mergeCell ref="B17:B20"/>
    <mergeCell ref="A17:A20"/>
    <mergeCell ref="B51:B59"/>
    <mergeCell ref="I50:I59"/>
    <mergeCell ref="J50:J59"/>
    <mergeCell ref="A34:A39"/>
    <mergeCell ref="I45:I49"/>
    <mergeCell ref="C42:C43"/>
    <mergeCell ref="A45:A49"/>
    <mergeCell ref="B45:B49"/>
    <mergeCell ref="B34:B39"/>
    <mergeCell ref="H2:J2"/>
    <mergeCell ref="H3:J3"/>
    <mergeCell ref="A4:J4"/>
    <mergeCell ref="A10:J10"/>
    <mergeCell ref="A5:A7"/>
    <mergeCell ref="B5:B7"/>
    <mergeCell ref="C5:C7"/>
    <mergeCell ref="D5:D7"/>
    <mergeCell ref="E5:H5"/>
    <mergeCell ref="I5:I7"/>
    <mergeCell ref="J5:J7"/>
    <mergeCell ref="E6:E7"/>
    <mergeCell ref="F6:G6"/>
    <mergeCell ref="H6:H7"/>
    <mergeCell ref="B71:D71"/>
    <mergeCell ref="A11:J11"/>
    <mergeCell ref="I12:I14"/>
    <mergeCell ref="J12:J14"/>
    <mergeCell ref="A15:A16"/>
    <mergeCell ref="B15:B16"/>
    <mergeCell ref="J40:J49"/>
    <mergeCell ref="I40:I44"/>
    <mergeCell ref="A51:A59"/>
    <mergeCell ref="A31:J31"/>
    <mergeCell ref="A32:J32"/>
    <mergeCell ref="A33:J33"/>
    <mergeCell ref="J34:J39"/>
    <mergeCell ref="A22:A30"/>
    <mergeCell ref="B22:B30"/>
    <mergeCell ref="I34:I39"/>
  </mergeCells>
  <pageMargins left="0.25" right="0.25" top="0.75" bottom="0.75" header="0.3" footer="0.3"/>
  <pageSetup paperSize="9" scale="61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0"/>
  <sheetViews>
    <sheetView tabSelected="1" topLeftCell="A15" workbookViewId="0">
      <selection activeCell="A2" sqref="A2:J40"/>
    </sheetView>
  </sheetViews>
  <sheetFormatPr defaultRowHeight="15" x14ac:dyDescent="0.25"/>
  <cols>
    <col min="1" max="1" width="6.42578125" customWidth="1"/>
    <col min="2" max="2" width="39.42578125" customWidth="1"/>
    <col min="3" max="3" width="14.140625" customWidth="1"/>
    <col min="4" max="4" width="17.140625" customWidth="1"/>
    <col min="5" max="5" width="13.5703125" customWidth="1"/>
    <col min="6" max="6" width="17" customWidth="1"/>
    <col min="7" max="7" width="16.5703125" customWidth="1"/>
    <col min="8" max="8" width="18.85546875" customWidth="1"/>
    <col min="9" max="9" width="15.28515625" customWidth="1"/>
    <col min="10" max="10" width="21.42578125" customWidth="1"/>
  </cols>
  <sheetData>
    <row r="2" spans="1:10" x14ac:dyDescent="0.25">
      <c r="A2" s="18"/>
      <c r="B2" s="18"/>
      <c r="C2" s="18"/>
      <c r="D2" s="18"/>
      <c r="E2" s="18"/>
      <c r="F2" s="18"/>
      <c r="G2" s="471" t="s">
        <v>100</v>
      </c>
      <c r="H2" s="471"/>
      <c r="I2" s="471"/>
      <c r="J2" s="471"/>
    </row>
    <row r="3" spans="1:10" ht="18" customHeight="1" x14ac:dyDescent="0.25">
      <c r="A3" s="18"/>
      <c r="B3" s="18"/>
      <c r="C3" s="18"/>
      <c r="D3" s="18"/>
      <c r="E3" s="18"/>
      <c r="F3" s="18"/>
      <c r="G3" s="277" t="s">
        <v>101</v>
      </c>
      <c r="H3" s="277"/>
      <c r="I3" s="277"/>
      <c r="J3" s="277"/>
    </row>
    <row r="4" spans="1:10" ht="15.75" x14ac:dyDescent="0.25">
      <c r="A4" s="18"/>
      <c r="B4" s="18"/>
      <c r="C4" s="18"/>
      <c r="D4" s="18"/>
      <c r="E4" s="18"/>
      <c r="F4" s="18"/>
      <c r="G4" s="25"/>
      <c r="H4" s="25"/>
      <c r="I4" s="25"/>
      <c r="J4" s="25"/>
    </row>
    <row r="5" spans="1:10" ht="33.75" customHeight="1" x14ac:dyDescent="0.25">
      <c r="A5" s="496" t="s">
        <v>123</v>
      </c>
      <c r="B5" s="497"/>
      <c r="C5" s="497"/>
      <c r="D5" s="497"/>
      <c r="E5" s="497"/>
      <c r="F5" s="497"/>
      <c r="G5" s="497"/>
      <c r="H5" s="497"/>
      <c r="I5" s="497"/>
      <c r="J5" s="497"/>
    </row>
    <row r="6" spans="1:10" x14ac:dyDescent="0.25">
      <c r="A6" s="421" t="s">
        <v>0</v>
      </c>
      <c r="B6" s="385" t="s">
        <v>21</v>
      </c>
      <c r="C6" s="385" t="s">
        <v>22</v>
      </c>
      <c r="D6" s="385" t="s">
        <v>52</v>
      </c>
      <c r="E6" s="385" t="s">
        <v>1</v>
      </c>
      <c r="F6" s="385"/>
      <c r="G6" s="385"/>
      <c r="H6" s="385"/>
      <c r="I6" s="385" t="s">
        <v>53</v>
      </c>
      <c r="J6" s="385" t="s">
        <v>11</v>
      </c>
    </row>
    <row r="7" spans="1:10" x14ac:dyDescent="0.25">
      <c r="A7" s="421"/>
      <c r="B7" s="385"/>
      <c r="C7" s="385"/>
      <c r="D7" s="385"/>
      <c r="E7" s="15" t="s">
        <v>3</v>
      </c>
      <c r="F7" s="385" t="s">
        <v>4</v>
      </c>
      <c r="G7" s="385"/>
      <c r="H7" s="385" t="s">
        <v>2</v>
      </c>
      <c r="I7" s="385"/>
      <c r="J7" s="385"/>
    </row>
    <row r="8" spans="1:10" ht="80.25" customHeight="1" x14ac:dyDescent="0.25">
      <c r="A8" s="421"/>
      <c r="B8" s="385"/>
      <c r="C8" s="385"/>
      <c r="D8" s="385"/>
      <c r="E8" s="15"/>
      <c r="F8" s="15" t="s">
        <v>54</v>
      </c>
      <c r="G8" s="15" t="s">
        <v>5</v>
      </c>
      <c r="H8" s="385"/>
      <c r="I8" s="385"/>
      <c r="J8" s="385"/>
    </row>
    <row r="9" spans="1:10" x14ac:dyDescent="0.25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</row>
    <row r="10" spans="1:10" ht="15.75" x14ac:dyDescent="0.25">
      <c r="A10" s="505" t="s">
        <v>102</v>
      </c>
      <c r="B10" s="505"/>
      <c r="C10" s="505"/>
      <c r="D10" s="505"/>
      <c r="E10" s="505"/>
      <c r="F10" s="505"/>
      <c r="G10" s="505"/>
      <c r="H10" s="505"/>
      <c r="I10" s="505"/>
      <c r="J10" s="505"/>
    </row>
    <row r="11" spans="1:10" ht="15.75" x14ac:dyDescent="0.25">
      <c r="A11" s="506" t="s">
        <v>124</v>
      </c>
      <c r="B11" s="506"/>
      <c r="C11" s="506"/>
      <c r="D11" s="506"/>
      <c r="E11" s="506"/>
      <c r="F11" s="506"/>
      <c r="G11" s="506"/>
      <c r="H11" s="506"/>
      <c r="I11" s="506"/>
      <c r="J11" s="506"/>
    </row>
    <row r="12" spans="1:10" ht="15.75" x14ac:dyDescent="0.25">
      <c r="A12" s="506" t="s">
        <v>125</v>
      </c>
      <c r="B12" s="506"/>
      <c r="C12" s="506"/>
      <c r="D12" s="506"/>
      <c r="E12" s="506"/>
      <c r="F12" s="506"/>
      <c r="G12" s="506"/>
      <c r="H12" s="506"/>
      <c r="I12" s="506"/>
      <c r="J12" s="506"/>
    </row>
    <row r="13" spans="1:10" ht="45" x14ac:dyDescent="0.25">
      <c r="A13" s="19">
        <v>1</v>
      </c>
      <c r="B13" s="38" t="s">
        <v>103</v>
      </c>
      <c r="C13" s="27" t="s">
        <v>163</v>
      </c>
      <c r="D13" s="105"/>
      <c r="E13" s="106"/>
      <c r="F13" s="106"/>
      <c r="G13" s="106"/>
      <c r="H13" s="106"/>
      <c r="I13" s="102" t="s">
        <v>65</v>
      </c>
      <c r="J13" s="54"/>
    </row>
    <row r="14" spans="1:10" ht="45" x14ac:dyDescent="0.25">
      <c r="A14" s="21">
        <v>2</v>
      </c>
      <c r="B14" s="38" t="s">
        <v>104</v>
      </c>
      <c r="C14" s="27" t="s">
        <v>163</v>
      </c>
      <c r="D14" s="106"/>
      <c r="E14" s="106"/>
      <c r="F14" s="106"/>
      <c r="G14" s="106"/>
      <c r="H14" s="106"/>
      <c r="I14" s="102" t="s">
        <v>65</v>
      </c>
      <c r="J14" s="34"/>
    </row>
    <row r="15" spans="1:10" ht="45" x14ac:dyDescent="0.25">
      <c r="A15" s="21">
        <v>3</v>
      </c>
      <c r="B15" s="38" t="s">
        <v>59</v>
      </c>
      <c r="C15" s="27" t="s">
        <v>163</v>
      </c>
      <c r="D15" s="106"/>
      <c r="E15" s="106"/>
      <c r="F15" s="106"/>
      <c r="G15" s="106"/>
      <c r="H15" s="107"/>
      <c r="I15" s="102" t="s">
        <v>65</v>
      </c>
      <c r="J15" s="34"/>
    </row>
    <row r="16" spans="1:10" ht="45" x14ac:dyDescent="0.25">
      <c r="A16" s="19">
        <v>4</v>
      </c>
      <c r="B16" s="38" t="s">
        <v>105</v>
      </c>
      <c r="C16" s="27" t="s">
        <v>163</v>
      </c>
      <c r="D16" s="107"/>
      <c r="E16" s="107"/>
      <c r="F16" s="107"/>
      <c r="G16" s="105"/>
      <c r="H16" s="107"/>
      <c r="I16" s="102" t="s">
        <v>65</v>
      </c>
      <c r="J16" s="54"/>
    </row>
    <row r="17" spans="1:10" ht="15" customHeight="1" x14ac:dyDescent="0.25">
      <c r="A17" s="507">
        <v>5</v>
      </c>
      <c r="B17" s="510" t="s">
        <v>102</v>
      </c>
      <c r="C17" s="56" t="s">
        <v>71</v>
      </c>
      <c r="D17" s="106">
        <f t="shared" ref="D17:D23" si="0">SUM(E17:H17)</f>
        <v>6851.2604000000001</v>
      </c>
      <c r="E17" s="106">
        <v>0</v>
      </c>
      <c r="F17" s="106">
        <v>1913.7329999999999</v>
      </c>
      <c r="G17" s="110">
        <v>1530.5273999999999</v>
      </c>
      <c r="H17" s="106">
        <v>3407</v>
      </c>
      <c r="I17" s="513" t="s">
        <v>184</v>
      </c>
      <c r="J17" s="382" t="s">
        <v>208</v>
      </c>
    </row>
    <row r="18" spans="1:10" ht="15" customHeight="1" x14ac:dyDescent="0.25">
      <c r="A18" s="508"/>
      <c r="B18" s="511"/>
      <c r="C18" s="56" t="s">
        <v>12</v>
      </c>
      <c r="D18" s="106">
        <f t="shared" si="0"/>
        <v>5689.2170000000006</v>
      </c>
      <c r="E18" s="106">
        <v>0</v>
      </c>
      <c r="F18" s="106">
        <v>1754.12</v>
      </c>
      <c r="G18" s="110">
        <v>740</v>
      </c>
      <c r="H18" s="106">
        <v>3195.0970000000002</v>
      </c>
      <c r="I18" s="514"/>
      <c r="J18" s="383"/>
    </row>
    <row r="19" spans="1:10" ht="15" customHeight="1" x14ac:dyDescent="0.25">
      <c r="A19" s="508"/>
      <c r="B19" s="511"/>
      <c r="C19" s="56" t="s">
        <v>13</v>
      </c>
      <c r="D19" s="106">
        <f t="shared" si="0"/>
        <v>9680</v>
      </c>
      <c r="E19" s="106">
        <v>0</v>
      </c>
      <c r="F19" s="106">
        <v>2339.4839999999999</v>
      </c>
      <c r="G19" s="110">
        <v>1075.0847000000001</v>
      </c>
      <c r="H19" s="106">
        <v>6265.4313000000002</v>
      </c>
      <c r="I19" s="514"/>
      <c r="J19" s="383"/>
    </row>
    <row r="20" spans="1:10" ht="15" customHeight="1" x14ac:dyDescent="0.25">
      <c r="A20" s="508"/>
      <c r="B20" s="511"/>
      <c r="C20" s="56" t="s">
        <v>47</v>
      </c>
      <c r="D20" s="106">
        <f t="shared" si="0"/>
        <v>0</v>
      </c>
      <c r="E20" s="106">
        <v>0</v>
      </c>
      <c r="F20" s="106">
        <v>0</v>
      </c>
      <c r="G20" s="110">
        <v>0</v>
      </c>
      <c r="H20" s="106">
        <v>0</v>
      </c>
      <c r="I20" s="514"/>
      <c r="J20" s="383"/>
    </row>
    <row r="21" spans="1:10" ht="15" customHeight="1" x14ac:dyDescent="0.25">
      <c r="A21" s="508"/>
      <c r="B21" s="511"/>
      <c r="C21" s="56" t="s">
        <v>15</v>
      </c>
      <c r="D21" s="106">
        <f>SUM(E21:H21)</f>
        <v>881.24399999999991</v>
      </c>
      <c r="E21" s="106">
        <v>0</v>
      </c>
      <c r="F21" s="106">
        <v>774.8</v>
      </c>
      <c r="G21" s="110">
        <v>106.444</v>
      </c>
      <c r="H21" s="106">
        <v>0</v>
      </c>
      <c r="I21" s="514"/>
      <c r="J21" s="383"/>
    </row>
    <row r="22" spans="1:10" ht="15" customHeight="1" x14ac:dyDescent="0.25">
      <c r="A22" s="508"/>
      <c r="B22" s="511"/>
      <c r="C22" s="56" t="s">
        <v>16</v>
      </c>
      <c r="D22" s="106">
        <f t="shared" si="0"/>
        <v>1229.5</v>
      </c>
      <c r="E22" s="106">
        <v>0</v>
      </c>
      <c r="F22" s="106">
        <v>864.1</v>
      </c>
      <c r="G22" s="110">
        <v>365.4</v>
      </c>
      <c r="H22" s="106">
        <v>0</v>
      </c>
      <c r="I22" s="514"/>
      <c r="J22" s="383"/>
    </row>
    <row r="23" spans="1:10" ht="15.75" customHeight="1" x14ac:dyDescent="0.25">
      <c r="A23" s="508"/>
      <c r="B23" s="511"/>
      <c r="C23" s="56" t="s">
        <v>17</v>
      </c>
      <c r="D23" s="106">
        <f t="shared" si="0"/>
        <v>0</v>
      </c>
      <c r="E23" s="106">
        <v>0</v>
      </c>
      <c r="F23" s="106">
        <v>0</v>
      </c>
      <c r="G23" s="110">
        <v>0</v>
      </c>
      <c r="H23" s="106">
        <v>0</v>
      </c>
      <c r="I23" s="514"/>
      <c r="J23" s="383"/>
    </row>
    <row r="24" spans="1:10" ht="15.75" customHeight="1" x14ac:dyDescent="0.25">
      <c r="A24" s="508"/>
      <c r="B24" s="511"/>
      <c r="C24" s="56" t="s">
        <v>18</v>
      </c>
      <c r="D24" s="106">
        <f>SUM(E24:H24)</f>
        <v>0</v>
      </c>
      <c r="E24" s="106">
        <v>0</v>
      </c>
      <c r="F24" s="106">
        <v>0</v>
      </c>
      <c r="G24" s="110">
        <v>0</v>
      </c>
      <c r="H24" s="106">
        <v>0</v>
      </c>
      <c r="I24" s="514"/>
      <c r="J24" s="383"/>
    </row>
    <row r="25" spans="1:10" ht="15.75" customHeight="1" x14ac:dyDescent="0.25">
      <c r="A25" s="509"/>
      <c r="B25" s="512"/>
      <c r="C25" s="192" t="s">
        <v>133</v>
      </c>
      <c r="D25" s="106">
        <f>SUM(E25:H25)</f>
        <v>0</v>
      </c>
      <c r="E25" s="216">
        <v>0</v>
      </c>
      <c r="F25" s="216">
        <v>0</v>
      </c>
      <c r="G25" s="217">
        <v>0</v>
      </c>
      <c r="H25" s="216">
        <v>0</v>
      </c>
      <c r="I25" s="515"/>
      <c r="J25" s="384"/>
    </row>
    <row r="26" spans="1:10" x14ac:dyDescent="0.25">
      <c r="A26" s="429">
        <v>6</v>
      </c>
      <c r="B26" s="516" t="s">
        <v>106</v>
      </c>
      <c r="C26" s="517" t="s">
        <v>163</v>
      </c>
      <c r="D26" s="498">
        <v>0</v>
      </c>
      <c r="E26" s="498">
        <v>0</v>
      </c>
      <c r="F26" s="498">
        <v>0</v>
      </c>
      <c r="G26" s="502">
        <v>0</v>
      </c>
      <c r="H26" s="498">
        <v>0</v>
      </c>
      <c r="I26" s="503" t="s">
        <v>65</v>
      </c>
      <c r="J26" s="504"/>
    </row>
    <row r="27" spans="1:10" x14ac:dyDescent="0.25">
      <c r="A27" s="429"/>
      <c r="B27" s="516"/>
      <c r="C27" s="517"/>
      <c r="D27" s="498"/>
      <c r="E27" s="498"/>
      <c r="F27" s="498"/>
      <c r="G27" s="502"/>
      <c r="H27" s="498"/>
      <c r="I27" s="503"/>
      <c r="J27" s="504"/>
    </row>
    <row r="28" spans="1:10" x14ac:dyDescent="0.25">
      <c r="A28" s="429"/>
      <c r="B28" s="516"/>
      <c r="C28" s="517"/>
      <c r="D28" s="498"/>
      <c r="E28" s="498"/>
      <c r="F28" s="498"/>
      <c r="G28" s="502"/>
      <c r="H28" s="498"/>
      <c r="I28" s="503"/>
      <c r="J28" s="504"/>
    </row>
    <row r="29" spans="1:10" ht="30" x14ac:dyDescent="0.25">
      <c r="A29" s="21">
        <v>7</v>
      </c>
      <c r="B29" s="38" t="s">
        <v>64</v>
      </c>
      <c r="C29" s="27" t="s">
        <v>163</v>
      </c>
      <c r="D29" s="108">
        <v>0</v>
      </c>
      <c r="E29" s="108">
        <v>0</v>
      </c>
      <c r="F29" s="108">
        <v>0</v>
      </c>
      <c r="G29" s="108">
        <v>0</v>
      </c>
      <c r="H29" s="108">
        <v>0</v>
      </c>
      <c r="I29" s="102" t="s">
        <v>27</v>
      </c>
      <c r="J29" s="103"/>
    </row>
    <row r="30" spans="1:10" ht="15.75" x14ac:dyDescent="0.25">
      <c r="A30" s="27"/>
      <c r="B30" s="50" t="s">
        <v>6</v>
      </c>
      <c r="C30" s="104" t="s">
        <v>161</v>
      </c>
      <c r="D30" s="109">
        <f>F30+G30+H30</f>
        <v>24331.221400000002</v>
      </c>
      <c r="E30" s="109">
        <v>0</v>
      </c>
      <c r="F30" s="109">
        <f>F31+F32+F33+F34+F35+F36+F37+F38</f>
        <v>7646.2370000000001</v>
      </c>
      <c r="G30" s="109">
        <f>G31+G32+G33+G34+G35+G36+G37+G38</f>
        <v>3817.4561000000003</v>
      </c>
      <c r="H30" s="109">
        <f>H31+H32+H33+H34+H35+H36+H37+H38</f>
        <v>12867.5283</v>
      </c>
      <c r="I30" s="499"/>
      <c r="J30" s="389"/>
    </row>
    <row r="31" spans="1:10" ht="15" customHeight="1" x14ac:dyDescent="0.25">
      <c r="A31" s="407"/>
      <c r="B31" s="412" t="s">
        <v>66</v>
      </c>
      <c r="C31" s="56" t="s">
        <v>71</v>
      </c>
      <c r="D31" s="82">
        <f>F31+G31+H31</f>
        <v>6851.2604000000001</v>
      </c>
      <c r="E31" s="82">
        <v>0</v>
      </c>
      <c r="F31" s="82">
        <f>F17</f>
        <v>1913.7329999999999</v>
      </c>
      <c r="G31" s="82">
        <f t="shared" ref="G31:H31" si="1">G17</f>
        <v>1530.5273999999999</v>
      </c>
      <c r="H31" s="82">
        <f t="shared" si="1"/>
        <v>3407</v>
      </c>
      <c r="I31" s="500"/>
      <c r="J31" s="390"/>
    </row>
    <row r="32" spans="1:10" ht="15" customHeight="1" x14ac:dyDescent="0.25">
      <c r="A32" s="408"/>
      <c r="B32" s="413"/>
      <c r="C32" s="56" t="s">
        <v>12</v>
      </c>
      <c r="D32" s="82">
        <f t="shared" ref="D32:D38" si="2">F32+G32+H32</f>
        <v>5689.2170000000006</v>
      </c>
      <c r="E32" s="82">
        <v>0</v>
      </c>
      <c r="F32" s="82">
        <f t="shared" ref="F32:H32" si="3">F18</f>
        <v>1754.12</v>
      </c>
      <c r="G32" s="82">
        <f t="shared" si="3"/>
        <v>740</v>
      </c>
      <c r="H32" s="82">
        <f t="shared" si="3"/>
        <v>3195.0970000000002</v>
      </c>
      <c r="I32" s="500"/>
      <c r="J32" s="390"/>
    </row>
    <row r="33" spans="1:10" ht="15" customHeight="1" x14ac:dyDescent="0.25">
      <c r="A33" s="408"/>
      <c r="B33" s="413"/>
      <c r="C33" s="56" t="s">
        <v>13</v>
      </c>
      <c r="D33" s="82">
        <f t="shared" si="2"/>
        <v>9680</v>
      </c>
      <c r="E33" s="82">
        <v>0</v>
      </c>
      <c r="F33" s="82">
        <f t="shared" ref="F33:H33" si="4">F19</f>
        <v>2339.4839999999999</v>
      </c>
      <c r="G33" s="82">
        <f t="shared" si="4"/>
        <v>1075.0847000000001</v>
      </c>
      <c r="H33" s="82">
        <f t="shared" si="4"/>
        <v>6265.4313000000002</v>
      </c>
      <c r="I33" s="500"/>
      <c r="J33" s="390"/>
    </row>
    <row r="34" spans="1:10" ht="15" customHeight="1" x14ac:dyDescent="0.25">
      <c r="A34" s="408"/>
      <c r="B34" s="413"/>
      <c r="C34" s="56" t="s">
        <v>47</v>
      </c>
      <c r="D34" s="82">
        <f t="shared" si="2"/>
        <v>0</v>
      </c>
      <c r="E34" s="82">
        <v>0</v>
      </c>
      <c r="F34" s="82">
        <f t="shared" ref="F34:H34" si="5">F20</f>
        <v>0</v>
      </c>
      <c r="G34" s="82">
        <f t="shared" si="5"/>
        <v>0</v>
      </c>
      <c r="H34" s="82">
        <f t="shared" si="5"/>
        <v>0</v>
      </c>
      <c r="I34" s="500"/>
      <c r="J34" s="390"/>
    </row>
    <row r="35" spans="1:10" ht="15" customHeight="1" x14ac:dyDescent="0.25">
      <c r="A35" s="408"/>
      <c r="B35" s="413"/>
      <c r="C35" s="56" t="s">
        <v>15</v>
      </c>
      <c r="D35" s="82">
        <f t="shared" si="2"/>
        <v>881.24399999999991</v>
      </c>
      <c r="E35" s="82">
        <v>0</v>
      </c>
      <c r="F35" s="82">
        <f t="shared" ref="F35:H35" si="6">F21</f>
        <v>774.8</v>
      </c>
      <c r="G35" s="82">
        <f t="shared" si="6"/>
        <v>106.444</v>
      </c>
      <c r="H35" s="82">
        <f t="shared" si="6"/>
        <v>0</v>
      </c>
      <c r="I35" s="500"/>
      <c r="J35" s="390"/>
    </row>
    <row r="36" spans="1:10" ht="15" customHeight="1" x14ac:dyDescent="0.25">
      <c r="A36" s="408"/>
      <c r="B36" s="413"/>
      <c r="C36" s="56" t="s">
        <v>16</v>
      </c>
      <c r="D36" s="82">
        <f t="shared" si="2"/>
        <v>1229.5</v>
      </c>
      <c r="E36" s="82">
        <v>0</v>
      </c>
      <c r="F36" s="82">
        <f t="shared" ref="F36:H36" si="7">F22</f>
        <v>864.1</v>
      </c>
      <c r="G36" s="82">
        <f t="shared" si="7"/>
        <v>365.4</v>
      </c>
      <c r="H36" s="82">
        <f t="shared" si="7"/>
        <v>0</v>
      </c>
      <c r="I36" s="500"/>
      <c r="J36" s="390"/>
    </row>
    <row r="37" spans="1:10" x14ac:dyDescent="0.25">
      <c r="A37" s="408"/>
      <c r="B37" s="413"/>
      <c r="C37" s="56" t="s">
        <v>17</v>
      </c>
      <c r="D37" s="82">
        <f t="shared" si="2"/>
        <v>0</v>
      </c>
      <c r="E37" s="82">
        <v>0</v>
      </c>
      <c r="F37" s="82">
        <f t="shared" ref="F37:H37" si="8">F23</f>
        <v>0</v>
      </c>
      <c r="G37" s="82">
        <f t="shared" si="8"/>
        <v>0</v>
      </c>
      <c r="H37" s="82">
        <f t="shared" si="8"/>
        <v>0</v>
      </c>
      <c r="I37" s="500"/>
      <c r="J37" s="390"/>
    </row>
    <row r="38" spans="1:10" x14ac:dyDescent="0.25">
      <c r="A38" s="408"/>
      <c r="B38" s="413"/>
      <c r="C38" s="54" t="s">
        <v>18</v>
      </c>
      <c r="D38" s="82">
        <f t="shared" si="2"/>
        <v>0</v>
      </c>
      <c r="E38" s="82">
        <v>0</v>
      </c>
      <c r="F38" s="82">
        <f t="shared" ref="F38:H38" si="9">F24</f>
        <v>0</v>
      </c>
      <c r="G38" s="82">
        <f t="shared" si="9"/>
        <v>0</v>
      </c>
      <c r="H38" s="82">
        <f t="shared" si="9"/>
        <v>0</v>
      </c>
      <c r="I38" s="501"/>
      <c r="J38" s="391"/>
    </row>
    <row r="39" spans="1:10" x14ac:dyDescent="0.25">
      <c r="A39" s="495"/>
      <c r="B39" s="414"/>
      <c r="C39" s="54" t="s">
        <v>133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239"/>
      <c r="J39" s="239"/>
    </row>
    <row r="40" spans="1:10" ht="18.75" x14ac:dyDescent="0.25">
      <c r="A40" s="26"/>
      <c r="B40" s="18" t="s">
        <v>130</v>
      </c>
      <c r="C40" s="1"/>
      <c r="D40" s="1"/>
      <c r="E40" s="1"/>
      <c r="F40" s="28"/>
      <c r="G40" s="29"/>
      <c r="H40" s="28"/>
      <c r="I40" s="30"/>
      <c r="J40" s="1"/>
    </row>
  </sheetData>
  <mergeCells count="33">
    <mergeCell ref="D26:D28"/>
    <mergeCell ref="A10:J10"/>
    <mergeCell ref="A11:J11"/>
    <mergeCell ref="A12:J12"/>
    <mergeCell ref="J17:J25"/>
    <mergeCell ref="A17:A25"/>
    <mergeCell ref="B17:B25"/>
    <mergeCell ref="I17:I25"/>
    <mergeCell ref="A26:A28"/>
    <mergeCell ref="B26:B28"/>
    <mergeCell ref="C26:C28"/>
    <mergeCell ref="I30:I38"/>
    <mergeCell ref="J30:J38"/>
    <mergeCell ref="G26:G28"/>
    <mergeCell ref="H26:H28"/>
    <mergeCell ref="I26:I28"/>
    <mergeCell ref="J26:J28"/>
    <mergeCell ref="A31:A39"/>
    <mergeCell ref="B31:B39"/>
    <mergeCell ref="G2:J2"/>
    <mergeCell ref="G3:J3"/>
    <mergeCell ref="A5:J5"/>
    <mergeCell ref="A6:A8"/>
    <mergeCell ref="B6:B8"/>
    <mergeCell ref="C6:C8"/>
    <mergeCell ref="D6:D8"/>
    <mergeCell ref="E6:H6"/>
    <mergeCell ref="I6:I8"/>
    <mergeCell ref="J6:J8"/>
    <mergeCell ref="E26:E28"/>
    <mergeCell ref="F26:F28"/>
    <mergeCell ref="F7:G7"/>
    <mergeCell ref="H7:H8"/>
  </mergeCells>
  <pageMargins left="0.25" right="0.25" top="0.75" bottom="0.75" header="0.3" footer="0.3"/>
  <pageSetup paperSize="9" scale="55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topLeftCell="A67" workbookViewId="0">
      <selection activeCell="D77" sqref="D77:H77"/>
    </sheetView>
  </sheetViews>
  <sheetFormatPr defaultRowHeight="15" x14ac:dyDescent="0.25"/>
  <cols>
    <col min="2" max="2" width="28.42578125" customWidth="1"/>
    <col min="3" max="3" width="15.28515625" customWidth="1"/>
    <col min="4" max="4" width="18.28515625" customWidth="1"/>
    <col min="5" max="5" width="18.5703125" customWidth="1"/>
    <col min="6" max="6" width="17.42578125" customWidth="1"/>
    <col min="7" max="7" width="16.7109375" customWidth="1"/>
    <col min="8" max="8" width="16.42578125" customWidth="1"/>
    <col min="9" max="9" width="16.140625" customWidth="1"/>
  </cols>
  <sheetData>
    <row r="1" spans="1:9" ht="18.75" x14ac:dyDescent="0.3">
      <c r="A1" s="181"/>
      <c r="B1" s="181"/>
      <c r="C1" s="181"/>
      <c r="D1" s="181"/>
      <c r="E1" s="181"/>
      <c r="G1" s="182"/>
      <c r="H1" s="182"/>
      <c r="I1" s="182"/>
    </row>
    <row r="2" spans="1:9" ht="23.25" x14ac:dyDescent="0.25">
      <c r="A2" s="518" t="s">
        <v>186</v>
      </c>
      <c r="B2" s="518"/>
      <c r="C2" s="518"/>
      <c r="D2" s="518"/>
      <c r="E2" s="518"/>
      <c r="F2" s="518"/>
      <c r="G2" s="518"/>
      <c r="H2" s="518"/>
      <c r="I2" s="518"/>
    </row>
    <row r="3" spans="1:9" x14ac:dyDescent="0.25">
      <c r="A3" s="519" t="s">
        <v>0</v>
      </c>
      <c r="B3" s="520" t="s">
        <v>187</v>
      </c>
      <c r="C3" s="520" t="s">
        <v>188</v>
      </c>
      <c r="D3" s="520" t="s">
        <v>7</v>
      </c>
      <c r="E3" s="520" t="s">
        <v>1</v>
      </c>
      <c r="F3" s="520"/>
      <c r="G3" s="520"/>
      <c r="H3" s="520" t="s">
        <v>2</v>
      </c>
      <c r="I3" s="520" t="s">
        <v>189</v>
      </c>
    </row>
    <row r="4" spans="1:9" x14ac:dyDescent="0.25">
      <c r="A4" s="519"/>
      <c r="B4" s="520"/>
      <c r="C4" s="520"/>
      <c r="D4" s="520"/>
      <c r="E4" s="521" t="s">
        <v>3</v>
      </c>
      <c r="F4" s="520" t="s">
        <v>190</v>
      </c>
      <c r="G4" s="520"/>
      <c r="H4" s="520"/>
      <c r="I4" s="520"/>
    </row>
    <row r="5" spans="1:9" ht="38.25" x14ac:dyDescent="0.25">
      <c r="A5" s="519"/>
      <c r="B5" s="520"/>
      <c r="C5" s="520"/>
      <c r="D5" s="520"/>
      <c r="E5" s="522"/>
      <c r="F5" s="183" t="s">
        <v>54</v>
      </c>
      <c r="G5" s="183" t="s">
        <v>5</v>
      </c>
      <c r="H5" s="520"/>
      <c r="I5" s="520"/>
    </row>
    <row r="6" spans="1:9" x14ac:dyDescent="0.25">
      <c r="A6" s="184">
        <v>1</v>
      </c>
      <c r="B6" s="183">
        <v>2</v>
      </c>
      <c r="C6" s="183">
        <v>3</v>
      </c>
      <c r="D6" s="183">
        <v>4</v>
      </c>
      <c r="E6" s="183">
        <v>5</v>
      </c>
      <c r="F6" s="183">
        <v>6</v>
      </c>
      <c r="G6" s="183">
        <v>7</v>
      </c>
      <c r="H6" s="183">
        <v>8</v>
      </c>
      <c r="I6" s="183">
        <v>9</v>
      </c>
    </row>
    <row r="7" spans="1:9" ht="15" customHeight="1" x14ac:dyDescent="0.25">
      <c r="A7" s="523" t="s">
        <v>191</v>
      </c>
      <c r="B7" s="531" t="s">
        <v>192</v>
      </c>
      <c r="C7" s="185" t="s">
        <v>26</v>
      </c>
      <c r="D7" s="220">
        <f t="shared" ref="D7:D12" si="0">E7+F7+G7+H7</f>
        <v>71050.648019999993</v>
      </c>
      <c r="E7" s="220">
        <f>E28+E38+E48+E58+E68</f>
        <v>1182.96</v>
      </c>
      <c r="F7" s="220">
        <f>F28+F38+F48+F58+F68</f>
        <v>33348.633000000002</v>
      </c>
      <c r="G7" s="220">
        <f>G28+G38+G48+G58+G68</f>
        <v>31474.05502</v>
      </c>
      <c r="H7" s="220">
        <f>H28+H38+H48+H58+H68</f>
        <v>5045</v>
      </c>
      <c r="I7" s="521" t="s">
        <v>206</v>
      </c>
    </row>
    <row r="8" spans="1:9" x14ac:dyDescent="0.25">
      <c r="A8" s="524"/>
      <c r="B8" s="532"/>
      <c r="C8" s="185" t="s">
        <v>12</v>
      </c>
      <c r="D8" s="220">
        <f t="shared" si="0"/>
        <v>16708.633720000002</v>
      </c>
      <c r="E8" s="220">
        <f t="shared" ref="E8:H14" si="1">E29+E39+E49+E59+E69</f>
        <v>0</v>
      </c>
      <c r="F8" s="220">
        <f>F18+F29+F49+F59+F69</f>
        <v>7399.04</v>
      </c>
      <c r="G8" s="220">
        <f t="shared" ref="G8:H10" si="2">G29+G39+G49+G59+G69</f>
        <v>6114.4967199999992</v>
      </c>
      <c r="H8" s="220">
        <f t="shared" si="2"/>
        <v>3195.0970000000002</v>
      </c>
      <c r="I8" s="526"/>
    </row>
    <row r="9" spans="1:9" x14ac:dyDescent="0.25">
      <c r="A9" s="524"/>
      <c r="B9" s="532"/>
      <c r="C9" s="185" t="s">
        <v>13</v>
      </c>
      <c r="D9" s="220">
        <f t="shared" si="0"/>
        <v>21695.895530000002</v>
      </c>
      <c r="E9" s="220">
        <f t="shared" si="1"/>
        <v>0</v>
      </c>
      <c r="F9" s="220">
        <f>F20+F30+F50+F60+F70</f>
        <v>11780.69</v>
      </c>
      <c r="G9" s="220">
        <f t="shared" si="2"/>
        <v>3649.77423</v>
      </c>
      <c r="H9" s="220">
        <f t="shared" si="2"/>
        <v>6265.4313000000002</v>
      </c>
      <c r="I9" s="526"/>
    </row>
    <row r="10" spans="1:9" x14ac:dyDescent="0.25">
      <c r="A10" s="524"/>
      <c r="B10" s="532"/>
      <c r="C10" s="185" t="s">
        <v>14</v>
      </c>
      <c r="D10" s="220">
        <f t="shared" si="0"/>
        <v>16950.93145</v>
      </c>
      <c r="E10" s="220">
        <f t="shared" si="1"/>
        <v>0</v>
      </c>
      <c r="F10" s="220">
        <f>F21+F31+F41+F51+F61+F71</f>
        <v>8833.5</v>
      </c>
      <c r="G10" s="220">
        <f t="shared" si="2"/>
        <v>8117.43145</v>
      </c>
      <c r="H10" s="220">
        <f t="shared" si="2"/>
        <v>0</v>
      </c>
      <c r="I10" s="526"/>
    </row>
    <row r="11" spans="1:9" x14ac:dyDescent="0.25">
      <c r="A11" s="524"/>
      <c r="B11" s="532"/>
      <c r="C11" s="185" t="s">
        <v>15</v>
      </c>
      <c r="D11" s="220">
        <f t="shared" si="0"/>
        <v>12652.87075</v>
      </c>
      <c r="E11" s="220">
        <f t="shared" si="1"/>
        <v>0</v>
      </c>
      <c r="F11" s="220">
        <f>F22+F32+F42+F52+F62+F72</f>
        <v>6918.2269999999999</v>
      </c>
      <c r="G11" s="220">
        <f>G22+G32+G42+G52+G62+G72</f>
        <v>2714.3497499999999</v>
      </c>
      <c r="H11" s="220">
        <f>H42+H52</f>
        <v>3020.2939999999999</v>
      </c>
      <c r="I11" s="526"/>
    </row>
    <row r="12" spans="1:9" x14ac:dyDescent="0.25">
      <c r="A12" s="524"/>
      <c r="B12" s="532"/>
      <c r="C12" s="185" t="s">
        <v>16</v>
      </c>
      <c r="D12" s="220">
        <f t="shared" si="0"/>
        <v>1229.5</v>
      </c>
      <c r="E12" s="220">
        <f t="shared" si="1"/>
        <v>0</v>
      </c>
      <c r="F12" s="220">
        <f t="shared" si="1"/>
        <v>864.1</v>
      </c>
      <c r="G12" s="220">
        <f t="shared" si="1"/>
        <v>365.4</v>
      </c>
      <c r="H12" s="220">
        <f t="shared" si="1"/>
        <v>0</v>
      </c>
      <c r="I12" s="526"/>
    </row>
    <row r="13" spans="1:9" x14ac:dyDescent="0.25">
      <c r="A13" s="524"/>
      <c r="B13" s="532"/>
      <c r="C13" s="185" t="s">
        <v>81</v>
      </c>
      <c r="D13" s="220">
        <f>E13+F13+H13+G13</f>
        <v>67618.027999999991</v>
      </c>
      <c r="E13" s="220">
        <f t="shared" si="1"/>
        <v>0</v>
      </c>
      <c r="F13" s="220">
        <f t="shared" si="1"/>
        <v>1032.2</v>
      </c>
      <c r="G13" s="220">
        <f t="shared" si="1"/>
        <v>66585.827999999994</v>
      </c>
      <c r="H13" s="220">
        <f t="shared" si="1"/>
        <v>0</v>
      </c>
      <c r="I13" s="526"/>
    </row>
    <row r="14" spans="1:9" x14ac:dyDescent="0.25">
      <c r="A14" s="524"/>
      <c r="B14" s="532"/>
      <c r="C14" s="185" t="s">
        <v>18</v>
      </c>
      <c r="D14" s="220">
        <f>E14+F14+G14+H14</f>
        <v>29142.761999999999</v>
      </c>
      <c r="E14" s="220">
        <f t="shared" si="1"/>
        <v>0</v>
      </c>
      <c r="F14" s="220">
        <f t="shared" si="1"/>
        <v>1284.5999999999999</v>
      </c>
      <c r="G14" s="220">
        <f t="shared" si="1"/>
        <v>27858.162</v>
      </c>
      <c r="H14" s="220">
        <f t="shared" si="1"/>
        <v>0</v>
      </c>
      <c r="I14" s="526"/>
    </row>
    <row r="15" spans="1:9" x14ac:dyDescent="0.25">
      <c r="A15" s="524"/>
      <c r="B15" s="533"/>
      <c r="C15" s="185" t="s">
        <v>164</v>
      </c>
      <c r="D15" s="220">
        <f>E15+F15+G15+H15</f>
        <v>249776.88199999998</v>
      </c>
      <c r="E15" s="220">
        <f>E26+E36+E46+E56+E66+E75</f>
        <v>0</v>
      </c>
      <c r="F15" s="220">
        <f>F26+F36+F46+F56+F66+F75</f>
        <v>144754</v>
      </c>
      <c r="G15" s="220">
        <f>G26+G36+G46+G56+G66+G75</f>
        <v>105022.882</v>
      </c>
      <c r="H15" s="220">
        <v>0</v>
      </c>
      <c r="I15" s="526"/>
    </row>
    <row r="16" spans="1:9" ht="27.75" customHeight="1" x14ac:dyDescent="0.25">
      <c r="A16" s="525"/>
      <c r="B16" s="186" t="s">
        <v>194</v>
      </c>
      <c r="C16" s="187" t="s">
        <v>162</v>
      </c>
      <c r="D16" s="221">
        <f>D7+D8+D9+D10+D11+D12+D14+D15</f>
        <v>419208.12346999999</v>
      </c>
      <c r="E16" s="221">
        <f>E7+E8+E9+E10+E11+E12+E13+E14+E15</f>
        <v>1182.96</v>
      </c>
      <c r="F16" s="221">
        <f>F7+F8+F9+F10+F11+F12+F13+F14+F15</f>
        <v>216214.99000000002</v>
      </c>
      <c r="G16" s="221">
        <f>G7+G8+G9+G10+G11+G12+G13+G14+G15</f>
        <v>251902.37916999997</v>
      </c>
      <c r="H16" s="221">
        <f>H7+H8+H9+H10+H11+H12+H13+H14</f>
        <v>17525.8223</v>
      </c>
      <c r="I16" s="522"/>
    </row>
    <row r="17" spans="1:9" ht="15.75" customHeight="1" x14ac:dyDescent="0.25">
      <c r="A17" s="527" t="s">
        <v>195</v>
      </c>
      <c r="B17" s="489" t="s">
        <v>196</v>
      </c>
      <c r="C17" s="188" t="s">
        <v>26</v>
      </c>
      <c r="D17" s="222">
        <v>0</v>
      </c>
      <c r="E17" s="222">
        <v>0</v>
      </c>
      <c r="F17" s="222">
        <v>0</v>
      </c>
      <c r="G17" s="222">
        <v>0</v>
      </c>
      <c r="H17" s="222">
        <v>0</v>
      </c>
      <c r="I17" s="189"/>
    </row>
    <row r="18" spans="1:9" ht="18" customHeight="1" x14ac:dyDescent="0.25">
      <c r="A18" s="534"/>
      <c r="B18" s="454"/>
      <c r="C18" s="527" t="s">
        <v>12</v>
      </c>
      <c r="D18" s="529">
        <f>F18+G18+H19+E19</f>
        <v>710.92000000000007</v>
      </c>
      <c r="E18" s="529">
        <v>0</v>
      </c>
      <c r="F18" s="529">
        <v>359.92</v>
      </c>
      <c r="G18" s="529">
        <v>351</v>
      </c>
      <c r="H18" s="529">
        <v>0</v>
      </c>
      <c r="I18" s="520" t="s">
        <v>193</v>
      </c>
    </row>
    <row r="19" spans="1:9" ht="0.75" customHeight="1" x14ac:dyDescent="0.25">
      <c r="A19" s="534"/>
      <c r="B19" s="454"/>
      <c r="C19" s="528"/>
      <c r="D19" s="530"/>
      <c r="E19" s="530"/>
      <c r="F19" s="530"/>
      <c r="G19" s="530"/>
      <c r="H19" s="530"/>
      <c r="I19" s="520"/>
    </row>
    <row r="20" spans="1:9" x14ac:dyDescent="0.25">
      <c r="A20" s="534"/>
      <c r="B20" s="454"/>
      <c r="C20" s="188" t="s">
        <v>13</v>
      </c>
      <c r="D20" s="220">
        <f>E20+F20+G20+H20</f>
        <v>348</v>
      </c>
      <c r="E20" s="220">
        <v>0</v>
      </c>
      <c r="F20" s="220">
        <v>140.20599999999999</v>
      </c>
      <c r="G20" s="220">
        <v>207.79400000000001</v>
      </c>
      <c r="H20" s="223">
        <v>0</v>
      </c>
      <c r="I20" s="520"/>
    </row>
    <row r="21" spans="1:9" x14ac:dyDescent="0.25">
      <c r="A21" s="534"/>
      <c r="B21" s="454"/>
      <c r="C21" s="185" t="s">
        <v>14</v>
      </c>
      <c r="D21" s="220">
        <f>E21+F21+G21+H21</f>
        <v>200</v>
      </c>
      <c r="E21" s="220">
        <v>0</v>
      </c>
      <c r="F21" s="220">
        <v>120</v>
      </c>
      <c r="G21" s="220">
        <v>80</v>
      </c>
      <c r="H21" s="220">
        <v>0</v>
      </c>
      <c r="I21" s="520"/>
    </row>
    <row r="22" spans="1:9" x14ac:dyDescent="0.25">
      <c r="A22" s="534"/>
      <c r="B22" s="454"/>
      <c r="C22" s="185" t="s">
        <v>33</v>
      </c>
      <c r="D22" s="220">
        <f>SUM(E22:H22)</f>
        <v>500</v>
      </c>
      <c r="E22" s="220">
        <v>0</v>
      </c>
      <c r="F22" s="220">
        <v>300</v>
      </c>
      <c r="G22" s="220">
        <v>200</v>
      </c>
      <c r="H22" s="220">
        <v>0</v>
      </c>
      <c r="I22" s="520"/>
    </row>
    <row r="23" spans="1:9" x14ac:dyDescent="0.25">
      <c r="A23" s="534"/>
      <c r="B23" s="454"/>
      <c r="C23" s="185" t="s">
        <v>16</v>
      </c>
      <c r="D23" s="220">
        <f>SUM(E23:H23)</f>
        <v>0</v>
      </c>
      <c r="E23" s="220">
        <v>0</v>
      </c>
      <c r="F23" s="220">
        <v>0</v>
      </c>
      <c r="G23" s="220">
        <v>0</v>
      </c>
      <c r="H23" s="220">
        <v>0</v>
      </c>
      <c r="I23" s="520"/>
    </row>
    <row r="24" spans="1:9" x14ac:dyDescent="0.25">
      <c r="A24" s="534"/>
      <c r="B24" s="454"/>
      <c r="C24" s="185" t="s">
        <v>81</v>
      </c>
      <c r="D24" s="220">
        <f>SUM(E24:H24)</f>
        <v>0</v>
      </c>
      <c r="E24" s="220">
        <v>0</v>
      </c>
      <c r="F24" s="220">
        <v>0</v>
      </c>
      <c r="G24" s="220">
        <v>0</v>
      </c>
      <c r="H24" s="220">
        <v>0</v>
      </c>
      <c r="I24" s="520"/>
    </row>
    <row r="25" spans="1:9" x14ac:dyDescent="0.25">
      <c r="A25" s="534"/>
      <c r="B25" s="454"/>
      <c r="C25" s="185" t="s">
        <v>18</v>
      </c>
      <c r="D25" s="220">
        <f>SUM(E25:H25)</f>
        <v>0</v>
      </c>
      <c r="E25" s="220">
        <v>0</v>
      </c>
      <c r="F25" s="220">
        <v>0</v>
      </c>
      <c r="G25" s="220">
        <v>0</v>
      </c>
      <c r="H25" s="220">
        <v>0</v>
      </c>
      <c r="I25" s="520"/>
    </row>
    <row r="26" spans="1:9" x14ac:dyDescent="0.25">
      <c r="A26" s="534"/>
      <c r="B26" s="455"/>
      <c r="C26" s="185" t="s">
        <v>164</v>
      </c>
      <c r="D26" s="220">
        <f>SUM(E26:H26)</f>
        <v>0</v>
      </c>
      <c r="E26" s="220">
        <v>0</v>
      </c>
      <c r="F26" s="220">
        <v>0</v>
      </c>
      <c r="G26" s="220">
        <v>0</v>
      </c>
      <c r="H26" s="220">
        <v>0</v>
      </c>
      <c r="I26" s="520"/>
    </row>
    <row r="27" spans="1:9" ht="28.5" customHeight="1" x14ac:dyDescent="0.25">
      <c r="A27" s="528"/>
      <c r="B27" s="186" t="s">
        <v>10</v>
      </c>
      <c r="C27" s="187" t="s">
        <v>162</v>
      </c>
      <c r="D27" s="224">
        <f>E27+F27+G27+H27</f>
        <v>1758.92</v>
      </c>
      <c r="E27" s="224">
        <f>SUM(E18:E25)</f>
        <v>0</v>
      </c>
      <c r="F27" s="224">
        <f>SUM(F18:F25)</f>
        <v>920.12599999999998</v>
      </c>
      <c r="G27" s="224">
        <f>SUM(G18:G25)</f>
        <v>838.79399999999998</v>
      </c>
      <c r="H27" s="224">
        <f>SUM(H18:H25)</f>
        <v>0</v>
      </c>
      <c r="I27" s="520"/>
    </row>
    <row r="28" spans="1:9" ht="15" customHeight="1" x14ac:dyDescent="0.25">
      <c r="A28" s="527" t="s">
        <v>72</v>
      </c>
      <c r="B28" s="531" t="s">
        <v>197</v>
      </c>
      <c r="C28" s="185" t="s">
        <v>26</v>
      </c>
      <c r="D28" s="220">
        <f t="shared" ref="D28:D66" si="3">E28+F28+G28+H28</f>
        <v>28450.15</v>
      </c>
      <c r="E28" s="220">
        <v>0</v>
      </c>
      <c r="F28" s="220">
        <v>8075</v>
      </c>
      <c r="G28" s="220">
        <v>20375.150000000001</v>
      </c>
      <c r="H28" s="220">
        <v>0</v>
      </c>
      <c r="I28" s="520" t="s">
        <v>198</v>
      </c>
    </row>
    <row r="29" spans="1:9" x14ac:dyDescent="0.25">
      <c r="A29" s="534"/>
      <c r="B29" s="532"/>
      <c r="C29" s="185" t="s">
        <v>12</v>
      </c>
      <c r="D29" s="220">
        <f>E29+F29+G29+H29</f>
        <v>9753.8607599999996</v>
      </c>
      <c r="E29" s="220">
        <v>0</v>
      </c>
      <c r="F29" s="220">
        <v>5285</v>
      </c>
      <c r="G29" s="220">
        <v>4468.8607599999996</v>
      </c>
      <c r="H29" s="220">
        <v>0</v>
      </c>
      <c r="I29" s="520"/>
    </row>
    <row r="30" spans="1:9" x14ac:dyDescent="0.25">
      <c r="A30" s="534"/>
      <c r="B30" s="532"/>
      <c r="C30" s="185" t="s">
        <v>13</v>
      </c>
      <c r="D30" s="220">
        <f t="shared" si="3"/>
        <v>10655.68953</v>
      </c>
      <c r="E30" s="220">
        <v>0</v>
      </c>
      <c r="F30" s="220">
        <v>9301</v>
      </c>
      <c r="G30" s="220">
        <v>1354.6895300000001</v>
      </c>
      <c r="H30" s="220">
        <v>0</v>
      </c>
      <c r="I30" s="520"/>
    </row>
    <row r="31" spans="1:9" x14ac:dyDescent="0.25">
      <c r="A31" s="534"/>
      <c r="B31" s="532"/>
      <c r="C31" s="185" t="s">
        <v>14</v>
      </c>
      <c r="D31" s="220">
        <f t="shared" si="3"/>
        <v>13712.722450000001</v>
      </c>
      <c r="E31" s="220">
        <v>0</v>
      </c>
      <c r="F31" s="220">
        <v>8713.5</v>
      </c>
      <c r="G31" s="220">
        <v>4999.2224500000002</v>
      </c>
      <c r="H31" s="220">
        <v>0</v>
      </c>
      <c r="I31" s="520"/>
    </row>
    <row r="32" spans="1:9" x14ac:dyDescent="0.25">
      <c r="A32" s="534"/>
      <c r="B32" s="532"/>
      <c r="C32" s="185" t="s">
        <v>15</v>
      </c>
      <c r="D32" s="220">
        <f t="shared" si="3"/>
        <v>5624.5707500000008</v>
      </c>
      <c r="E32" s="220">
        <v>0</v>
      </c>
      <c r="F32" s="225">
        <v>4171.8270000000002</v>
      </c>
      <c r="G32" s="86">
        <v>1452.7437500000001</v>
      </c>
      <c r="H32" s="220">
        <v>0</v>
      </c>
      <c r="I32" s="520"/>
    </row>
    <row r="33" spans="1:9" x14ac:dyDescent="0.25">
      <c r="A33" s="534"/>
      <c r="B33" s="532"/>
      <c r="C33" s="185" t="s">
        <v>16</v>
      </c>
      <c r="D33" s="220">
        <f t="shared" si="3"/>
        <v>0</v>
      </c>
      <c r="E33" s="220">
        <v>0</v>
      </c>
      <c r="F33" s="220">
        <v>0</v>
      </c>
      <c r="G33" s="220">
        <v>0</v>
      </c>
      <c r="H33" s="220">
        <v>0</v>
      </c>
      <c r="I33" s="520"/>
    </row>
    <row r="34" spans="1:9" x14ac:dyDescent="0.25">
      <c r="A34" s="534"/>
      <c r="B34" s="532"/>
      <c r="C34" s="185" t="s">
        <v>81</v>
      </c>
      <c r="D34" s="220">
        <f t="shared" si="3"/>
        <v>6200</v>
      </c>
      <c r="E34" s="220">
        <v>0</v>
      </c>
      <c r="F34" s="241">
        <v>0</v>
      </c>
      <c r="G34" s="240">
        <v>6200</v>
      </c>
      <c r="H34" s="220">
        <v>0</v>
      </c>
      <c r="I34" s="520"/>
    </row>
    <row r="35" spans="1:9" x14ac:dyDescent="0.25">
      <c r="A35" s="534"/>
      <c r="B35" s="532"/>
      <c r="C35" s="185" t="s">
        <v>18</v>
      </c>
      <c r="D35" s="220">
        <f>E35+F35+G35+H35</f>
        <v>1600</v>
      </c>
      <c r="E35" s="220">
        <v>0</v>
      </c>
      <c r="F35" s="241">
        <v>0</v>
      </c>
      <c r="G35" s="240">
        <v>1600</v>
      </c>
      <c r="H35" s="220">
        <v>0</v>
      </c>
      <c r="I35" s="520"/>
    </row>
    <row r="36" spans="1:9" x14ac:dyDescent="0.25">
      <c r="A36" s="534"/>
      <c r="B36" s="533"/>
      <c r="C36" s="185" t="s">
        <v>164</v>
      </c>
      <c r="D36" s="220">
        <f>E36+F36+G36+H36</f>
        <v>75100</v>
      </c>
      <c r="E36" s="220">
        <v>0</v>
      </c>
      <c r="F36" s="241">
        <v>0</v>
      </c>
      <c r="G36" s="240">
        <v>75100</v>
      </c>
      <c r="H36" s="220">
        <v>0</v>
      </c>
      <c r="I36" s="520"/>
    </row>
    <row r="37" spans="1:9" ht="29.25" customHeight="1" x14ac:dyDescent="0.25">
      <c r="A37" s="528"/>
      <c r="B37" s="186" t="s">
        <v>10</v>
      </c>
      <c r="C37" s="187" t="s">
        <v>162</v>
      </c>
      <c r="D37" s="224">
        <f>E37+F37+G37+H37</f>
        <v>151096.99348999999</v>
      </c>
      <c r="E37" s="224">
        <f>SUM(E28:E36)</f>
        <v>0</v>
      </c>
      <c r="F37" s="224">
        <f>F28+F29+F30+F31+F32+F33+F34+F35+F36</f>
        <v>35546.326999999997</v>
      </c>
      <c r="G37" s="224">
        <f>G28+G29+G30+G31+G32+G33+G34+G35+G36</f>
        <v>115550.66649</v>
      </c>
      <c r="H37" s="224">
        <f>H28+H29+H30+H31+H32+H33+H34+H35+H36</f>
        <v>0</v>
      </c>
      <c r="I37" s="520"/>
    </row>
    <row r="38" spans="1:9" ht="15" customHeight="1" x14ac:dyDescent="0.25">
      <c r="A38" s="527" t="s">
        <v>74</v>
      </c>
      <c r="B38" s="489" t="s">
        <v>204</v>
      </c>
      <c r="C38" s="185" t="s">
        <v>26</v>
      </c>
      <c r="D38" s="220">
        <f t="shared" si="3"/>
        <v>2520</v>
      </c>
      <c r="E38" s="220">
        <v>0</v>
      </c>
      <c r="F38" s="220">
        <v>837.9</v>
      </c>
      <c r="G38" s="220">
        <v>44.1</v>
      </c>
      <c r="H38" s="220">
        <v>1638</v>
      </c>
      <c r="I38" s="535" t="s">
        <v>198</v>
      </c>
    </row>
    <row r="39" spans="1:9" x14ac:dyDescent="0.25">
      <c r="A39" s="534"/>
      <c r="B39" s="454"/>
      <c r="C39" s="185" t="s">
        <v>12</v>
      </c>
      <c r="D39" s="220">
        <f t="shared" si="3"/>
        <v>0</v>
      </c>
      <c r="E39" s="220">
        <v>0</v>
      </c>
      <c r="F39" s="220">
        <v>0</v>
      </c>
      <c r="G39" s="220">
        <v>0</v>
      </c>
      <c r="H39" s="220">
        <v>0</v>
      </c>
      <c r="I39" s="536"/>
    </row>
    <row r="40" spans="1:9" x14ac:dyDescent="0.25">
      <c r="A40" s="534"/>
      <c r="B40" s="454"/>
      <c r="C40" s="185" t="s">
        <v>13</v>
      </c>
      <c r="D40" s="220">
        <f t="shared" si="3"/>
        <v>0</v>
      </c>
      <c r="E40" s="220">
        <v>0</v>
      </c>
      <c r="F40" s="220">
        <v>0</v>
      </c>
      <c r="G40" s="220">
        <v>0</v>
      </c>
      <c r="H40" s="220">
        <v>0</v>
      </c>
      <c r="I40" s="536"/>
    </row>
    <row r="41" spans="1:9" x14ac:dyDescent="0.25">
      <c r="A41" s="534"/>
      <c r="B41" s="454"/>
      <c r="C41" s="185" t="s">
        <v>14</v>
      </c>
      <c r="D41" s="220">
        <f t="shared" si="3"/>
        <v>0</v>
      </c>
      <c r="E41" s="220">
        <v>0</v>
      </c>
      <c r="F41" s="220">
        <v>0</v>
      </c>
      <c r="G41" s="220">
        <v>0</v>
      </c>
      <c r="H41" s="220">
        <v>0</v>
      </c>
      <c r="I41" s="536"/>
    </row>
    <row r="42" spans="1:9" x14ac:dyDescent="0.25">
      <c r="A42" s="534"/>
      <c r="B42" s="454"/>
      <c r="C42" s="185" t="s">
        <v>15</v>
      </c>
      <c r="D42" s="86">
        <f>E42+F42+G42+H42</f>
        <v>3700.0559999999996</v>
      </c>
      <c r="E42" s="86">
        <v>0</v>
      </c>
      <c r="F42" s="86">
        <v>1105.0999999999999</v>
      </c>
      <c r="G42" s="86">
        <v>58.161999999999999</v>
      </c>
      <c r="H42" s="86">
        <v>2536.7939999999999</v>
      </c>
      <c r="I42" s="536"/>
    </row>
    <row r="43" spans="1:9" x14ac:dyDescent="0.25">
      <c r="A43" s="534"/>
      <c r="B43" s="454"/>
      <c r="C43" s="185" t="s">
        <v>16</v>
      </c>
      <c r="D43" s="220">
        <f t="shared" si="3"/>
        <v>0</v>
      </c>
      <c r="E43" s="220">
        <v>0</v>
      </c>
      <c r="F43" s="220">
        <v>0</v>
      </c>
      <c r="G43" s="220">
        <v>0</v>
      </c>
      <c r="H43" s="220">
        <v>0</v>
      </c>
      <c r="I43" s="536"/>
    </row>
    <row r="44" spans="1:9" x14ac:dyDescent="0.25">
      <c r="A44" s="534"/>
      <c r="B44" s="454"/>
      <c r="C44" s="185" t="s">
        <v>81</v>
      </c>
      <c r="D44" s="220">
        <f t="shared" si="3"/>
        <v>1218.318</v>
      </c>
      <c r="E44" s="220">
        <v>0</v>
      </c>
      <c r="F44" s="219">
        <v>1032.2</v>
      </c>
      <c r="G44" s="219">
        <v>186.11799999999999</v>
      </c>
      <c r="H44" s="220">
        <v>0</v>
      </c>
      <c r="I44" s="536"/>
    </row>
    <row r="45" spans="1:9" x14ac:dyDescent="0.25">
      <c r="A45" s="534"/>
      <c r="B45" s="454"/>
      <c r="C45" s="185" t="s">
        <v>18</v>
      </c>
      <c r="D45" s="220">
        <f t="shared" si="3"/>
        <v>1342.7619999999999</v>
      </c>
      <c r="E45" s="220">
        <v>0</v>
      </c>
      <c r="F45" s="219">
        <v>1284.5999999999999</v>
      </c>
      <c r="G45" s="219">
        <v>58.161999999999999</v>
      </c>
      <c r="H45" s="220">
        <v>0</v>
      </c>
      <c r="I45" s="536"/>
    </row>
    <row r="46" spans="1:9" x14ac:dyDescent="0.25">
      <c r="A46" s="534"/>
      <c r="B46" s="455"/>
      <c r="C46" s="185" t="s">
        <v>164</v>
      </c>
      <c r="D46" s="220">
        <f t="shared" si="3"/>
        <v>58.161999999999999</v>
      </c>
      <c r="E46" s="220">
        <v>0</v>
      </c>
      <c r="F46" s="219">
        <v>0</v>
      </c>
      <c r="G46" s="219">
        <v>58.161999999999999</v>
      </c>
      <c r="H46" s="220">
        <v>0</v>
      </c>
      <c r="I46" s="536"/>
    </row>
    <row r="47" spans="1:9" ht="28.5" x14ac:dyDescent="0.25">
      <c r="A47" s="528"/>
      <c r="B47" s="186" t="s">
        <v>10</v>
      </c>
      <c r="C47" s="187" t="s">
        <v>162</v>
      </c>
      <c r="D47" s="224">
        <f>E47+F47+G47+H47</f>
        <v>8839.2979999999989</v>
      </c>
      <c r="E47" s="221">
        <v>0</v>
      </c>
      <c r="F47" s="221">
        <f>F38+F39+F40+F41+F42+F43+F44+F45+F46</f>
        <v>4259.7999999999993</v>
      </c>
      <c r="G47" s="221">
        <f>G38+G39+G40+G41+G42+G43+G44+G45+G46</f>
        <v>404.70399999999995</v>
      </c>
      <c r="H47" s="221">
        <f>H38+H39+H40+H41+H42+H43+H44+H45+H46</f>
        <v>4174.7939999999999</v>
      </c>
      <c r="I47" s="537"/>
    </row>
    <row r="48" spans="1:9" x14ac:dyDescent="0.25">
      <c r="A48" s="527" t="s">
        <v>76</v>
      </c>
      <c r="B48" s="531" t="s">
        <v>199</v>
      </c>
      <c r="C48" s="185" t="s">
        <v>26</v>
      </c>
      <c r="D48" s="220">
        <f t="shared" si="3"/>
        <v>1182.96</v>
      </c>
      <c r="E48" s="220">
        <v>1182.96</v>
      </c>
      <c r="F48" s="220">
        <v>0</v>
      </c>
      <c r="G48" s="220">
        <v>0</v>
      </c>
      <c r="H48" s="220">
        <v>0</v>
      </c>
      <c r="I48" s="521" t="s">
        <v>200</v>
      </c>
    </row>
    <row r="49" spans="1:9" x14ac:dyDescent="0.25">
      <c r="A49" s="534"/>
      <c r="B49" s="532"/>
      <c r="C49" s="185" t="s">
        <v>12</v>
      </c>
      <c r="D49" s="220">
        <f t="shared" si="3"/>
        <v>0</v>
      </c>
      <c r="E49" s="220">
        <v>0</v>
      </c>
      <c r="F49" s="220">
        <v>0</v>
      </c>
      <c r="G49" s="220">
        <v>0</v>
      </c>
      <c r="H49" s="220">
        <v>0</v>
      </c>
      <c r="I49" s="526"/>
    </row>
    <row r="50" spans="1:9" x14ac:dyDescent="0.25">
      <c r="A50" s="534"/>
      <c r="B50" s="532"/>
      <c r="C50" s="185" t="s">
        <v>13</v>
      </c>
      <c r="D50" s="220">
        <f t="shared" si="3"/>
        <v>0</v>
      </c>
      <c r="E50" s="220">
        <v>0</v>
      </c>
      <c r="F50" s="220">
        <v>0</v>
      </c>
      <c r="G50" s="220">
        <v>0</v>
      </c>
      <c r="H50" s="220">
        <v>0</v>
      </c>
      <c r="I50" s="526"/>
    </row>
    <row r="51" spans="1:9" x14ac:dyDescent="0.25">
      <c r="A51" s="534"/>
      <c r="B51" s="532"/>
      <c r="C51" s="185" t="s">
        <v>14</v>
      </c>
      <c r="D51" s="220">
        <f t="shared" si="3"/>
        <v>0</v>
      </c>
      <c r="E51" s="220">
        <v>0</v>
      </c>
      <c r="F51" s="220">
        <v>0</v>
      </c>
      <c r="G51" s="220">
        <v>0</v>
      </c>
      <c r="H51" s="220">
        <v>0</v>
      </c>
      <c r="I51" s="526"/>
    </row>
    <row r="52" spans="1:9" x14ac:dyDescent="0.25">
      <c r="A52" s="534"/>
      <c r="B52" s="532"/>
      <c r="C52" s="185" t="s">
        <v>15</v>
      </c>
      <c r="D52" s="220">
        <f t="shared" si="3"/>
        <v>1050</v>
      </c>
      <c r="E52" s="220">
        <v>0</v>
      </c>
      <c r="F52" s="220">
        <v>566.5</v>
      </c>
      <c r="G52" s="220">
        <v>0</v>
      </c>
      <c r="H52" s="220">
        <v>483.5</v>
      </c>
      <c r="I52" s="526"/>
    </row>
    <row r="53" spans="1:9" x14ac:dyDescent="0.25">
      <c r="A53" s="534"/>
      <c r="B53" s="532"/>
      <c r="C53" s="185" t="s">
        <v>16</v>
      </c>
      <c r="D53" s="220">
        <f t="shared" si="3"/>
        <v>0</v>
      </c>
      <c r="E53" s="220">
        <v>0</v>
      </c>
      <c r="F53" s="220">
        <v>0</v>
      </c>
      <c r="G53" s="220">
        <v>0</v>
      </c>
      <c r="H53" s="220">
        <v>0</v>
      </c>
      <c r="I53" s="526"/>
    </row>
    <row r="54" spans="1:9" x14ac:dyDescent="0.25">
      <c r="A54" s="534"/>
      <c r="B54" s="532"/>
      <c r="C54" s="185" t="s">
        <v>81</v>
      </c>
      <c r="D54" s="226">
        <f>E54+F54+G54+H54</f>
        <v>0</v>
      </c>
      <c r="E54" s="220">
        <v>0</v>
      </c>
      <c r="F54" s="220">
        <v>0</v>
      </c>
      <c r="G54" s="220">
        <v>0</v>
      </c>
      <c r="H54" s="220">
        <v>0</v>
      </c>
      <c r="I54" s="526"/>
    </row>
    <row r="55" spans="1:9" x14ac:dyDescent="0.25">
      <c r="A55" s="534"/>
      <c r="B55" s="532"/>
      <c r="C55" s="185" t="s">
        <v>18</v>
      </c>
      <c r="D55" s="220">
        <v>0</v>
      </c>
      <c r="E55" s="220">
        <v>0</v>
      </c>
      <c r="F55" s="220">
        <v>0</v>
      </c>
      <c r="G55" s="220">
        <v>0</v>
      </c>
      <c r="H55" s="220">
        <v>0</v>
      </c>
      <c r="I55" s="526"/>
    </row>
    <row r="56" spans="1:9" x14ac:dyDescent="0.25">
      <c r="A56" s="534"/>
      <c r="B56" s="533"/>
      <c r="C56" s="185" t="s">
        <v>164</v>
      </c>
      <c r="D56" s="220">
        <v>0</v>
      </c>
      <c r="E56" s="220">
        <v>0</v>
      </c>
      <c r="F56" s="220">
        <v>0</v>
      </c>
      <c r="G56" s="220">
        <v>0</v>
      </c>
      <c r="H56" s="220">
        <v>0</v>
      </c>
      <c r="I56" s="526"/>
    </row>
    <row r="57" spans="1:9" ht="29.25" customHeight="1" x14ac:dyDescent="0.25">
      <c r="A57" s="528"/>
      <c r="B57" s="186" t="s">
        <v>10</v>
      </c>
      <c r="C57" s="187" t="s">
        <v>162</v>
      </c>
      <c r="D57" s="224">
        <f>E57+F57+G57+H57</f>
        <v>2232.96</v>
      </c>
      <c r="E57" s="224">
        <f>SUM(E48:E56)</f>
        <v>1182.96</v>
      </c>
      <c r="F57" s="224">
        <f>SUM(F48:F56)</f>
        <v>566.5</v>
      </c>
      <c r="G57" s="224">
        <f>SUM(G48:G56)</f>
        <v>0</v>
      </c>
      <c r="H57" s="224">
        <f>SUM(H48:H56)</f>
        <v>483.5</v>
      </c>
      <c r="I57" s="522"/>
    </row>
    <row r="58" spans="1:9" x14ac:dyDescent="0.25">
      <c r="A58" s="527" t="s">
        <v>78</v>
      </c>
      <c r="B58" s="531" t="s">
        <v>201</v>
      </c>
      <c r="C58" s="185" t="s">
        <v>26</v>
      </c>
      <c r="D58" s="220">
        <f t="shared" si="3"/>
        <v>32046.277620000001</v>
      </c>
      <c r="E58" s="220">
        <v>0</v>
      </c>
      <c r="F58" s="220">
        <v>22522</v>
      </c>
      <c r="G58" s="220">
        <v>9524.2776200000008</v>
      </c>
      <c r="H58" s="220">
        <v>0</v>
      </c>
      <c r="I58" s="521" t="s">
        <v>205</v>
      </c>
    </row>
    <row r="59" spans="1:9" x14ac:dyDescent="0.25">
      <c r="A59" s="534"/>
      <c r="B59" s="532"/>
      <c r="C59" s="185" t="s">
        <v>12</v>
      </c>
      <c r="D59" s="220">
        <f t="shared" si="3"/>
        <v>905.63595999999995</v>
      </c>
      <c r="E59" s="220">
        <v>0</v>
      </c>
      <c r="F59" s="220">
        <v>0</v>
      </c>
      <c r="G59" s="220">
        <v>905.63595999999995</v>
      </c>
      <c r="H59" s="220">
        <v>0</v>
      </c>
      <c r="I59" s="526"/>
    </row>
    <row r="60" spans="1:9" x14ac:dyDescent="0.25">
      <c r="A60" s="534"/>
      <c r="B60" s="532"/>
      <c r="C60" s="185" t="s">
        <v>13</v>
      </c>
      <c r="D60" s="220">
        <f t="shared" si="3"/>
        <v>1220</v>
      </c>
      <c r="E60" s="220">
        <v>0</v>
      </c>
      <c r="F60" s="220">
        <v>0</v>
      </c>
      <c r="G60" s="220">
        <v>1220</v>
      </c>
      <c r="H60" s="220">
        <v>0</v>
      </c>
      <c r="I60" s="526"/>
    </row>
    <row r="61" spans="1:9" x14ac:dyDescent="0.25">
      <c r="A61" s="534"/>
      <c r="B61" s="532"/>
      <c r="C61" s="185" t="s">
        <v>14</v>
      </c>
      <c r="D61" s="220">
        <f t="shared" si="3"/>
        <v>3118.2089999999998</v>
      </c>
      <c r="E61" s="220">
        <v>0</v>
      </c>
      <c r="F61" s="220">
        <v>0</v>
      </c>
      <c r="G61" s="220">
        <v>3118.2089999999998</v>
      </c>
      <c r="H61" s="220">
        <v>0</v>
      </c>
      <c r="I61" s="526"/>
    </row>
    <row r="62" spans="1:9" x14ac:dyDescent="0.25">
      <c r="A62" s="534"/>
      <c r="B62" s="532"/>
      <c r="C62" s="185" t="s">
        <v>15</v>
      </c>
      <c r="D62" s="220">
        <f t="shared" si="3"/>
        <v>897</v>
      </c>
      <c r="E62" s="227">
        <v>0</v>
      </c>
      <c r="F62" s="220">
        <v>0</v>
      </c>
      <c r="G62" s="220">
        <v>897</v>
      </c>
      <c r="H62" s="220">
        <v>0</v>
      </c>
      <c r="I62" s="526"/>
    </row>
    <row r="63" spans="1:9" x14ac:dyDescent="0.25">
      <c r="A63" s="534"/>
      <c r="B63" s="532"/>
      <c r="C63" s="185" t="s">
        <v>16</v>
      </c>
      <c r="D63" s="220">
        <f t="shared" si="3"/>
        <v>0</v>
      </c>
      <c r="E63" s="227">
        <v>0</v>
      </c>
      <c r="F63" s="220">
        <v>0</v>
      </c>
      <c r="G63" s="220">
        <v>0</v>
      </c>
      <c r="H63" s="220">
        <v>0</v>
      </c>
      <c r="I63" s="526"/>
    </row>
    <row r="64" spans="1:9" x14ac:dyDescent="0.25">
      <c r="A64" s="534"/>
      <c r="B64" s="532"/>
      <c r="C64" s="185" t="s">
        <v>81</v>
      </c>
      <c r="D64" s="220">
        <f t="shared" si="3"/>
        <v>60199.71</v>
      </c>
      <c r="E64" s="227">
        <v>0</v>
      </c>
      <c r="F64" s="228">
        <v>0</v>
      </c>
      <c r="G64" s="218">
        <v>60199.71</v>
      </c>
      <c r="H64" s="220">
        <v>0</v>
      </c>
      <c r="I64" s="526"/>
    </row>
    <row r="65" spans="1:9" x14ac:dyDescent="0.25">
      <c r="A65" s="534"/>
      <c r="B65" s="532"/>
      <c r="C65" s="185" t="s">
        <v>18</v>
      </c>
      <c r="D65" s="220">
        <f t="shared" si="3"/>
        <v>26200</v>
      </c>
      <c r="E65" s="227">
        <v>0</v>
      </c>
      <c r="F65" s="228">
        <v>0</v>
      </c>
      <c r="G65" s="218">
        <v>26200</v>
      </c>
      <c r="H65" s="220">
        <v>0</v>
      </c>
      <c r="I65" s="526"/>
    </row>
    <row r="66" spans="1:9" x14ac:dyDescent="0.25">
      <c r="A66" s="534"/>
      <c r="B66" s="533"/>
      <c r="C66" s="185" t="s">
        <v>164</v>
      </c>
      <c r="D66" s="220">
        <f t="shared" si="3"/>
        <v>174618.72</v>
      </c>
      <c r="E66" s="227">
        <v>0</v>
      </c>
      <c r="F66" s="229">
        <v>144754</v>
      </c>
      <c r="G66" s="218">
        <v>29864.720000000001</v>
      </c>
      <c r="H66" s="220">
        <v>0</v>
      </c>
      <c r="I66" s="526"/>
    </row>
    <row r="67" spans="1:9" ht="28.5" customHeight="1" x14ac:dyDescent="0.25">
      <c r="A67" s="528"/>
      <c r="B67" s="186" t="s">
        <v>10</v>
      </c>
      <c r="C67" s="187" t="s">
        <v>162</v>
      </c>
      <c r="D67" s="224">
        <f>E67+F67+G67+H67</f>
        <v>299205.55258000002</v>
      </c>
      <c r="E67" s="224">
        <f>SUM(E58:E66)</f>
        <v>0</v>
      </c>
      <c r="F67" s="224">
        <f>SUM(F58:F66)</f>
        <v>167276</v>
      </c>
      <c r="G67" s="224">
        <f>SUM(G58:G66)</f>
        <v>131929.55258000002</v>
      </c>
      <c r="H67" s="224">
        <f>SUM(H58:H66)</f>
        <v>0</v>
      </c>
      <c r="I67" s="522"/>
    </row>
    <row r="68" spans="1:9" x14ac:dyDescent="0.25">
      <c r="A68" s="527" t="s">
        <v>80</v>
      </c>
      <c r="B68" s="531" t="s">
        <v>202</v>
      </c>
      <c r="C68" s="185" t="s">
        <v>26</v>
      </c>
      <c r="D68" s="82">
        <f t="shared" ref="D68:D74" si="4">SUM(E68:H68)</f>
        <v>6851.2604000000001</v>
      </c>
      <c r="E68" s="82">
        <v>0</v>
      </c>
      <c r="F68" s="82">
        <v>1913.7329999999999</v>
      </c>
      <c r="G68" s="230">
        <v>1530.5273999999999</v>
      </c>
      <c r="H68" s="82">
        <v>3407</v>
      </c>
      <c r="I68" s="521" t="s">
        <v>200</v>
      </c>
    </row>
    <row r="69" spans="1:9" x14ac:dyDescent="0.25">
      <c r="A69" s="534"/>
      <c r="B69" s="532"/>
      <c r="C69" s="185" t="s">
        <v>12</v>
      </c>
      <c r="D69" s="82">
        <f t="shared" si="4"/>
        <v>5689.2170000000006</v>
      </c>
      <c r="E69" s="82">
        <v>0</v>
      </c>
      <c r="F69" s="82">
        <v>1754.12</v>
      </c>
      <c r="G69" s="230">
        <v>740</v>
      </c>
      <c r="H69" s="82">
        <v>3195.0970000000002</v>
      </c>
      <c r="I69" s="526"/>
    </row>
    <row r="70" spans="1:9" x14ac:dyDescent="0.25">
      <c r="A70" s="534"/>
      <c r="B70" s="532"/>
      <c r="C70" s="185" t="s">
        <v>13</v>
      </c>
      <c r="D70" s="82">
        <f t="shared" si="4"/>
        <v>9680</v>
      </c>
      <c r="E70" s="82">
        <v>0</v>
      </c>
      <c r="F70" s="82">
        <v>2339.4839999999999</v>
      </c>
      <c r="G70" s="230">
        <v>1075.0847000000001</v>
      </c>
      <c r="H70" s="82">
        <v>6265.4313000000002</v>
      </c>
      <c r="I70" s="526"/>
    </row>
    <row r="71" spans="1:9" x14ac:dyDescent="0.25">
      <c r="A71" s="534"/>
      <c r="B71" s="532"/>
      <c r="C71" s="185" t="s">
        <v>14</v>
      </c>
      <c r="D71" s="82">
        <f t="shared" si="4"/>
        <v>0</v>
      </c>
      <c r="E71" s="82">
        <v>0</v>
      </c>
      <c r="F71" s="82">
        <v>0</v>
      </c>
      <c r="G71" s="230">
        <v>0</v>
      </c>
      <c r="H71" s="82">
        <v>0</v>
      </c>
      <c r="I71" s="526"/>
    </row>
    <row r="72" spans="1:9" x14ac:dyDescent="0.25">
      <c r="A72" s="534"/>
      <c r="B72" s="532"/>
      <c r="C72" s="185" t="s">
        <v>15</v>
      </c>
      <c r="D72" s="82">
        <f t="shared" si="4"/>
        <v>881.24399999999991</v>
      </c>
      <c r="E72" s="82">
        <v>0</v>
      </c>
      <c r="F72" s="82">
        <v>774.8</v>
      </c>
      <c r="G72" s="230">
        <v>106.444</v>
      </c>
      <c r="H72" s="82">
        <v>0</v>
      </c>
      <c r="I72" s="526"/>
    </row>
    <row r="73" spans="1:9" x14ac:dyDescent="0.25">
      <c r="A73" s="534"/>
      <c r="B73" s="532"/>
      <c r="C73" s="185" t="s">
        <v>16</v>
      </c>
      <c r="D73" s="82">
        <f t="shared" si="4"/>
        <v>1229.5</v>
      </c>
      <c r="E73" s="82">
        <v>0</v>
      </c>
      <c r="F73" s="82">
        <v>864.1</v>
      </c>
      <c r="G73" s="230">
        <v>365.4</v>
      </c>
      <c r="H73" s="82">
        <v>0</v>
      </c>
      <c r="I73" s="526"/>
    </row>
    <row r="74" spans="1:9" x14ac:dyDescent="0.25">
      <c r="A74" s="534"/>
      <c r="B74" s="532"/>
      <c r="C74" s="185" t="s">
        <v>81</v>
      </c>
      <c r="D74" s="82">
        <f t="shared" si="4"/>
        <v>0</v>
      </c>
      <c r="E74" s="82">
        <v>0</v>
      </c>
      <c r="F74" s="82">
        <v>0</v>
      </c>
      <c r="G74" s="230">
        <v>0</v>
      </c>
      <c r="H74" s="82">
        <v>0</v>
      </c>
      <c r="I74" s="526"/>
    </row>
    <row r="75" spans="1:9" x14ac:dyDescent="0.25">
      <c r="A75" s="534"/>
      <c r="B75" s="532"/>
      <c r="C75" s="185" t="s">
        <v>164</v>
      </c>
      <c r="D75" s="82">
        <f>SUM(E75:H75)</f>
        <v>0</v>
      </c>
      <c r="E75" s="82">
        <v>0</v>
      </c>
      <c r="F75" s="82">
        <v>0</v>
      </c>
      <c r="G75" s="230">
        <v>0</v>
      </c>
      <c r="H75" s="82">
        <v>0</v>
      </c>
      <c r="I75" s="526"/>
    </row>
    <row r="76" spans="1:9" ht="30" customHeight="1" x14ac:dyDescent="0.25">
      <c r="A76" s="534"/>
      <c r="B76" s="533"/>
      <c r="C76" s="187" t="s">
        <v>162</v>
      </c>
      <c r="D76" s="82">
        <f>SUM(E76:H76)</f>
        <v>0</v>
      </c>
      <c r="E76" s="231">
        <v>0</v>
      </c>
      <c r="F76" s="231">
        <v>0</v>
      </c>
      <c r="G76" s="232">
        <v>0</v>
      </c>
      <c r="H76" s="231">
        <v>0</v>
      </c>
      <c r="I76" s="526"/>
    </row>
    <row r="77" spans="1:9" ht="28.5" x14ac:dyDescent="0.25">
      <c r="A77" s="528"/>
      <c r="B77" s="186" t="s">
        <v>10</v>
      </c>
      <c r="C77" s="187" t="s">
        <v>203</v>
      </c>
      <c r="D77" s="221">
        <f>E77+F77+G77+H77</f>
        <v>24331.221400000002</v>
      </c>
      <c r="E77" s="221">
        <f>SUM(E68:E73)</f>
        <v>0</v>
      </c>
      <c r="F77" s="221">
        <f>SUM(F68:F73)</f>
        <v>7646.2370000000001</v>
      </c>
      <c r="G77" s="221">
        <f>SUM(G68:G76)</f>
        <v>3817.4561000000003</v>
      </c>
      <c r="H77" s="221">
        <f>SUM(H68:H76)</f>
        <v>12867.5283</v>
      </c>
      <c r="I77" s="522"/>
    </row>
  </sheetData>
  <mergeCells count="37">
    <mergeCell ref="A28:A37"/>
    <mergeCell ref="I28:I37"/>
    <mergeCell ref="A17:A27"/>
    <mergeCell ref="I58:I67"/>
    <mergeCell ref="B28:B36"/>
    <mergeCell ref="B17:B26"/>
    <mergeCell ref="A68:A77"/>
    <mergeCell ref="B68:B76"/>
    <mergeCell ref="I68:I77"/>
    <mergeCell ref="A38:A47"/>
    <mergeCell ref="I38:I47"/>
    <mergeCell ref="A48:A57"/>
    <mergeCell ref="B48:B56"/>
    <mergeCell ref="I48:I57"/>
    <mergeCell ref="B38:B46"/>
    <mergeCell ref="A58:A67"/>
    <mergeCell ref="B58:B66"/>
    <mergeCell ref="A7:A16"/>
    <mergeCell ref="I7:I16"/>
    <mergeCell ref="C18:C19"/>
    <mergeCell ref="D18:D19"/>
    <mergeCell ref="E18:E19"/>
    <mergeCell ref="F18:F19"/>
    <mergeCell ref="G18:G19"/>
    <mergeCell ref="H18:H19"/>
    <mergeCell ref="I18:I27"/>
    <mergeCell ref="B7:B15"/>
    <mergeCell ref="A2:I2"/>
    <mergeCell ref="A3:A5"/>
    <mergeCell ref="B3:B5"/>
    <mergeCell ref="C3:C5"/>
    <mergeCell ref="D3:D5"/>
    <mergeCell ref="E3:G3"/>
    <mergeCell ref="H3:H5"/>
    <mergeCell ref="I3:I5"/>
    <mergeCell ref="E4:E5"/>
    <mergeCell ref="F4:G4"/>
  </mergeCells>
  <pageMargins left="0.25" right="0.25" top="0.75" bottom="0.75" header="0.3" footer="0.3"/>
  <pageSetup paperSize="9" scale="6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Ресурс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2020-10-16T08:35:44Z</dcterms:modified>
</cp:coreProperties>
</file>