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6"/>
  </bookViews>
  <sheets>
    <sheet name="Прил.1пп" sheetId="1" r:id="rId1"/>
    <sheet name="2пп" sheetId="2" r:id="rId2"/>
    <sheet name="3пп" sheetId="3" r:id="rId3"/>
    <sheet name="4пп" sheetId="4" r:id="rId4"/>
    <sheet name="5пп3" sheetId="5" r:id="rId5"/>
    <sheet name="5пп5" sheetId="6" r:id="rId6"/>
    <sheet name="6пп" sheetId="7" r:id="rId7"/>
  </sheets>
  <definedNames>
    <definedName name="_xlnm.Print_Area" localSheetId="1">'2пп'!$A$1:$L$194</definedName>
    <definedName name="_xlnm.Print_Area" localSheetId="3">'4пп'!$A$1:$M$54</definedName>
    <definedName name="_xlnm.Print_Area" localSheetId="4">'5пп3'!$A$1:$L$114</definedName>
    <definedName name="_xlnm.Print_Area" localSheetId="6">'6пп'!$A$1:$J$56</definedName>
    <definedName name="_xlnm.Print_Area" localSheetId="0">'Прил.1пп'!$A$1:$M$61</definedName>
  </definedNames>
  <calcPr fullCalcOnLoad="1"/>
</workbook>
</file>

<file path=xl/sharedStrings.xml><?xml version="1.0" encoding="utf-8"?>
<sst xmlns="http://schemas.openxmlformats.org/spreadsheetml/2006/main" count="1188" uniqueCount="511">
  <si>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</si>
  <si>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>1.2.1.</t>
  </si>
  <si>
    <t xml:space="preserve">1 квартал, дом № 15 г. Радужный 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</si>
  <si>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</si>
  <si>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</si>
  <si>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</si>
  <si>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</si>
  <si>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</si>
  <si>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</si>
  <si>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</si>
  <si>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</si>
  <si>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</si>
  <si>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</si>
  <si>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</si>
  <si>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</si>
  <si>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</si>
  <si>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</si>
  <si>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</si>
  <si>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</si>
  <si>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</si>
  <si>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</si>
  <si>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 xml:space="preserve">3 квартал, дом № 17 г. Радужный </t>
  </si>
  <si>
    <t>1.2.6.1.</t>
  </si>
  <si>
    <t>1.2.6.2.</t>
  </si>
  <si>
    <t>1.2.7</t>
  </si>
  <si>
    <t>1.2.7.1</t>
  </si>
  <si>
    <t>1.2.7.2</t>
  </si>
  <si>
    <t>1.2.а</t>
  </si>
  <si>
    <t>1.3.1.</t>
  </si>
  <si>
    <t xml:space="preserve">1 квартал, дом № 7, г. Радужный </t>
  </si>
  <si>
    <t>1.3.1.1.</t>
  </si>
  <si>
    <t>1.3.1.2.</t>
  </si>
  <si>
    <t>1.3.2.</t>
  </si>
  <si>
    <t xml:space="preserve">1 квартал, дом № 35г. Радужный </t>
  </si>
  <si>
    <t>1.3.2.1.</t>
  </si>
  <si>
    <t>1.3.2.2.</t>
  </si>
  <si>
    <t>1.3.3.</t>
  </si>
  <si>
    <t xml:space="preserve">1 квартал, дом № 36, г. Радужный </t>
  </si>
  <si>
    <t>1.3.3.1.</t>
  </si>
  <si>
    <t>1.3.3.2.</t>
  </si>
  <si>
    <t>1.3.4.</t>
  </si>
  <si>
    <t>1 квартал, дом № 37, г. Радужный</t>
  </si>
  <si>
    <t>1.3.4.1.</t>
  </si>
  <si>
    <t>1.3.4.2.</t>
  </si>
  <si>
    <t>1.3.5.</t>
  </si>
  <si>
    <t>1 квартал , дом 35, дом 36, дом 37  вне границах земельного участка придомовой территории</t>
  </si>
  <si>
    <t>1.3.а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</si>
  <si>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12,2%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</si>
  <si>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12,1%</t>
  </si>
  <si>
    <t>1.7.</t>
  </si>
  <si>
    <t xml:space="preserve">2. Мероприятия по благоустройству общественных территорий ЗАТО г. Радужный </t>
  </si>
  <si>
    <t>2.1.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</si>
  <si>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</si>
  <si>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</si>
  <si>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2.2.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</si>
  <si>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</si>
  <si>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</si>
  <si>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 xml:space="preserve">Площадь у торгового центра в 1 квартале </t>
  </si>
  <si>
    <t>2.3.</t>
  </si>
  <si>
    <t>2.3.1.</t>
  </si>
  <si>
    <t>Площадь  у МСДЦ "Отражение" в 1 квартале</t>
  </si>
  <si>
    <t>2.4.</t>
  </si>
  <si>
    <t>2.5.</t>
  </si>
  <si>
    <t>2.6.</t>
  </si>
  <si>
    <t xml:space="preserve">Всего по подпрограмме  по годам </t>
  </si>
  <si>
    <t>2018-2024 гг.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</si>
  <si>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</si>
  <si>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</si>
  <si>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</si>
  <si>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</si>
  <si>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</si>
  <si>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</si>
  <si>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</si>
  <si>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</si>
  <si>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</si>
  <si>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</si>
  <si>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</si>
  <si>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</si>
  <si>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</si>
  <si>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</si>
  <si>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</si>
  <si>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</si>
  <si>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</si>
  <si>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</si>
  <si>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</si>
  <si>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</si>
  <si>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811/244</t>
  </si>
  <si>
    <t>135F25555D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</si>
  <si>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</si>
  <si>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</si>
  <si>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</si>
  <si>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</si>
  <si>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</si>
  <si>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</si>
  <si>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</si>
  <si>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</si>
  <si>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</si>
  <si>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>к подпрограмме "Техническое обслуживание, ремонт и модернизация уличного освещения"</t>
  </si>
  <si>
    <t>Вырубка деревьев на объектах соцкультбыта на терриорииЗАТО г.Радужный Владимирской области</t>
  </si>
  <si>
    <t>1.24</t>
  </si>
  <si>
    <t>Устройство ограждения спортивной площадки у жилых домов №21 и №24 1 квартала на территории ЗАТО г.Радужный Владимирской области</t>
  </si>
  <si>
    <t>Текущий ремонт пешеходной дорожки вдоль кольцевой автомобильной дороги от торговой площади до магазина "Магнит" дом № 22а 1 квартала на территории ЗАТО г.Радужный Владимирской области</t>
  </si>
  <si>
    <t>Текущий ремонт пешеходных дорожек в районе жилых домов №5, №6, №10, №11 1квартала и СОШ №1 на территории ЗАТО г.Радужный Владимирской области</t>
  </si>
  <si>
    <t>2017-2023 гг.</t>
  </si>
  <si>
    <t>Итого 2023 год</t>
  </si>
  <si>
    <t>2017-2023 гг</t>
  </si>
  <si>
    <t>Устройство пешеходной дорожки вдоль территории здания начальных классов со стороны жилого дома № 25 1квартала на территории ЗАТО г.Радужный Владимирской области</t>
  </si>
  <si>
    <t>Текущий ремонт пешеходной дорожки от детского сада №5 до здания магазина "Гермес" на территории ЗАТО г.Радужный Владимирской области</t>
  </si>
  <si>
    <t>Текущий ремонт пешеходной дорожки от жилого дома №21 1квартала до жилого дома №23 1квартала на территории ЗАТО г.Радужный Владимирской области</t>
  </si>
  <si>
    <t>Оборудование мест для парковки автомобиля инвалида у жилого дома №19 3квартала и у жилого дома №33 1квартала на территории ЗАТО г.Радужный Владимирской области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</si>
  <si>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</si>
  <si>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</si>
  <si>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</si>
  <si>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</si>
  <si>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</si>
  <si>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</si>
  <si>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</si>
  <si>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</si>
  <si>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</si>
  <si>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</si>
  <si>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</si>
  <si>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</si>
  <si>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</si>
  <si>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</si>
  <si>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</si>
  <si>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</si>
  <si>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</si>
  <si>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</si>
  <si>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</si>
  <si>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</si>
  <si>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</si>
  <si>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</si>
  <si>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</si>
  <si>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</si>
  <si>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</si>
  <si>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</si>
  <si>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</si>
  <si>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</si>
  <si>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</si>
  <si>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</si>
  <si>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</si>
  <si>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</si>
  <si>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</si>
  <si>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</si>
  <si>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</si>
  <si>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</si>
  <si>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</si>
  <si>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</si>
  <si>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</si>
  <si>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>1.5</t>
  </si>
  <si>
    <t>1.1.2</t>
  </si>
  <si>
    <t>Мероприятия: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</si>
  <si>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</si>
  <si>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</si>
  <si>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</si>
  <si>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</si>
  <si>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</si>
  <si>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</si>
  <si>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</si>
  <si>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</si>
  <si>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</si>
  <si>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</si>
  <si>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</si>
  <si>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</si>
  <si>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</si>
  <si>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</si>
  <si>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</si>
  <si>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</si>
  <si>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</si>
  <si>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</si>
  <si>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</si>
  <si>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</si>
  <si>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</si>
  <si>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</si>
  <si>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</si>
  <si>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</si>
  <si>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</si>
  <si>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</si>
  <si>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</si>
  <si>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</si>
  <si>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</si>
  <si>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</si>
  <si>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</si>
  <si>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</si>
  <si>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</si>
  <si>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</si>
  <si>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</si>
  <si>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</si>
  <si>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</si>
  <si>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</si>
  <si>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</si>
  <si>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</si>
  <si>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</si>
  <si>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</si>
  <si>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</si>
  <si>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</si>
  <si>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</si>
  <si>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</si>
  <si>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</si>
  <si>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</si>
  <si>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</si>
  <si>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1.1.3</t>
  </si>
  <si>
    <t>1.1.4</t>
  </si>
  <si>
    <t>1.1.5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</si>
  <si>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</si>
  <si>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</si>
  <si>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</si>
  <si>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</si>
  <si>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</si>
  <si>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</si>
  <si>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</si>
  <si>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</si>
  <si>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</si>
  <si>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</si>
  <si>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</si>
  <si>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</si>
  <si>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</si>
  <si>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</si>
  <si>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</si>
  <si>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</si>
  <si>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</si>
  <si>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</si>
  <si>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</si>
  <si>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</si>
  <si>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>1.2.2</t>
  </si>
  <si>
    <t>1.2.3</t>
  </si>
  <si>
    <t>1.2.4</t>
  </si>
  <si>
    <t>1.2.5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</si>
  <si>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</si>
  <si>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</si>
  <si>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Выполнение работ по замене лавочек и урн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</si>
  <si>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</si>
  <si>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</si>
  <si>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</si>
  <si>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</si>
  <si>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</si>
  <si>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</si>
  <si>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</si>
  <si>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</si>
  <si>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</si>
  <si>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</si>
  <si>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</si>
  <si>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</si>
  <si>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</si>
  <si>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</si>
  <si>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</si>
  <si>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</si>
  <si>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</si>
  <si>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2.5.6</t>
  </si>
  <si>
    <t>Устройство пешеходной дорожки между домами № 33 и № 34 в сторону кольцевого тротуара на территории ЗАТО г. Радужный Владимирской области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</si>
  <si>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</si>
  <si>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</si>
  <si>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</si>
  <si>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</si>
  <si>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Услуги по измельнечению древесины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</si>
  <si>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</si>
  <si>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</si>
  <si>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2.4.5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</si>
  <si>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</si>
  <si>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</si>
  <si>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</si>
  <si>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</si>
  <si>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</si>
  <si>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</si>
  <si>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</si>
  <si>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</si>
  <si>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</si>
  <si>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</si>
  <si>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</si>
  <si>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</si>
  <si>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</si>
  <si>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</si>
  <si>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</si>
  <si>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</si>
  <si>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</si>
  <si>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</si>
  <si>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</si>
  <si>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</si>
  <si>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</si>
  <si>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</si>
  <si>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</si>
  <si>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</si>
  <si>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</si>
  <si>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</si>
  <si>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</si>
  <si>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</si>
  <si>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</si>
  <si>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</si>
  <si>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</si>
  <si>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</si>
  <si>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</si>
  <si>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</si>
  <si>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</si>
  <si>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</si>
  <si>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</si>
  <si>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</si>
  <si>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</si>
  <si>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Поставка электроэнергии на уличное освещение на территории ЗАТО г.Радужный Владимирской области</t>
  </si>
  <si>
    <t>Ремонт и содеожание улично-дорожной сети и объектов благоустройства: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</si>
  <si>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</si>
  <si>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</si>
  <si>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</si>
  <si>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</si>
  <si>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Текущий ремонт асфальтобетонного покрытия на пункте разборапитьевой воды у дома 21-24 квартала 1, у дома 25 квартала 3, у дома 34-35 квартала 1, у дома 20 квартала 3 на территории ЗАТО г.Радужный Владимирской области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</si>
  <si>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</si>
  <si>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</si>
  <si>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</si>
  <si>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</si>
  <si>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</si>
  <si>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</si>
  <si>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Покос травы в 1 и 3 квартале на территории ЗАТО г.Радужный Владимирской области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</si>
  <si>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</si>
  <si>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Ремонт участка ливневого коллектора от СК-20 до СК-22 (межквартальная полоса в районе магазина "Провиант") на территории ЗАТО г. Радужный Владимирской области</t>
  </si>
  <si>
    <t>1.32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</si>
  <si>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</si>
  <si>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</si>
  <si>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</si>
  <si>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1.16</t>
  </si>
  <si>
    <t>1.17</t>
  </si>
  <si>
    <t>1.18</t>
  </si>
  <si>
    <t>1.19</t>
  </si>
  <si>
    <t>1.20</t>
  </si>
  <si>
    <t>1.21</t>
  </si>
  <si>
    <t>1.22</t>
  </si>
  <si>
    <t>Реконструкция памятника И.С. Косьминову</t>
  </si>
  <si>
    <t>1.23</t>
  </si>
  <si>
    <t xml:space="preserve"> Пешеходная дорожка от дома № 1 до дома № 36 1квартала на территории ЗАТО г. Радужный Владимирской области</t>
  </si>
  <si>
    <t>Текущий ремонт пешеходной дорожки от ЗАГС (поворот на 31 ж.д 1кв) до магазина (29 ж.д. 1кв) на территории ЗАТО г.Радужный Владимирской области</t>
  </si>
  <si>
    <t>Текущий ремонт тротуара от светофора у дома № 1 1квартала до 17 квартала на территории ЗАТО г. Радужный Владимирской области</t>
  </si>
  <si>
    <t>Устройство пешеходной дорожки от административного здания ЗАО «Радугаэнерго» (дом №53) к дому № 8 9квартала на территории ЗАТО г. Радужный Владимирской области</t>
  </si>
  <si>
    <t>Устройство пешеходной дорожки от ТЦ «Дельфин» до дома № 10 3квартала на территории ЗАТО г. Радужный Владимирской области</t>
  </si>
  <si>
    <t>Проведение работ по реставрации (ремонту) поклонного креста, установленного на остановке "Поклонный крест"</t>
  </si>
  <si>
    <t>2.3.1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</si>
  <si>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</si>
  <si>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</si>
  <si>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</si>
  <si>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</si>
  <si>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</si>
  <si>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</si>
  <si>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</si>
  <si>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</si>
  <si>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</si>
  <si>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</si>
  <si>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</si>
  <si>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2.5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</si>
  <si>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</si>
  <si>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</si>
  <si>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</si>
  <si>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</si>
  <si>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</si>
  <si>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</si>
  <si>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</si>
  <si>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2.3.2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</si>
  <si>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</si>
  <si>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</si>
  <si>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2.3.2.2</t>
  </si>
  <si>
    <t>2.3.2.3</t>
  </si>
  <si>
    <t>2.3.3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</si>
  <si>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</si>
  <si>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</si>
  <si>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</si>
  <si>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</si>
  <si>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</si>
  <si>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</si>
  <si>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</si>
  <si>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</si>
  <si>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</si>
  <si>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</si>
  <si>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Текущий ремонт пешеходной дорожки от поликлиники до пешеходного перехода жилого дома №2 1квартала на территории ЗАТО г.Радужный Владимирской области</t>
  </si>
  <si>
    <t>Текущий ремонт пешеходных дорожек и тротуаров на территории ЗАТО г.Радужный Владимирской области</t>
  </si>
  <si>
    <t>Устройство пешеходного тротуара у жилого дома №26 1квартала на территории ЗАТО г.Радужный Владимирской области</t>
  </si>
  <si>
    <t>Устройство пешеходного тротуара от магазина "Хозяин" до МСДЦ на территории ЗАТО г.Радужный Владимирской области</t>
  </si>
  <si>
    <t>Текущий ремонт пешеходной дорожки от жилого дома №4 1квартала до жилого дома №5 1квартала на территории ЗАТО г.Радужный Владимирской области</t>
  </si>
  <si>
    <t>Текущий ремонт пешеходной дорожки от жилого дома №21 3квартала до жилого дома №20 3квартала на территории ЗАТО г.Радужный Владимирской области</t>
  </si>
  <si>
    <t>Текущий ремонт пешеходных дорожек между 1 и 3 кварталом на территории ЗАТО г.Радужный Владимирской области</t>
  </si>
  <si>
    <t>Текущий ремонт пешеходной дорожки от стоянки "Торговая площадь" до пересечения СОШ№2 и детским садом №3 на территории ЗАТО г.Радужный Владимирской области</t>
  </si>
  <si>
    <t>Выполнение работ по текущему ремонту участка кольцевой автомобильной дороги вокруг 1 и 3 кварталов  от жилого дома №33 1 квартала до жилого дома №1 1 квартала на территории ЗАТО г. Радужный Владимирской области</t>
  </si>
  <si>
    <t>2.7</t>
  </si>
  <si>
    <t>Устройство автостоянки на 19 мест для жителей многоквартарных домов № 5,6,10 1квартала на территории ЗАТО г.Радужный Владимирской области</t>
  </si>
  <si>
    <t>2.7.1</t>
  </si>
  <si>
    <t>2.8</t>
  </si>
  <si>
    <t>2.5.1</t>
  </si>
  <si>
    <t>2.5.2</t>
  </si>
  <si>
    <t>2.5.3</t>
  </si>
  <si>
    <t>2.5.4</t>
  </si>
  <si>
    <t>2.5.5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</si>
  <si>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</si>
  <si>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</si>
  <si>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</si>
  <si>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</si>
  <si>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</si>
  <si>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Установка контейнерных площадок у многоквартирных домов на территории ЗАТО г.Радужный Владимирской области</t>
  </si>
  <si>
    <t>2.3.4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</si>
  <si>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</si>
  <si>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</si>
  <si>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</si>
  <si>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</si>
  <si>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</si>
  <si>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Выполнение работ по текущему ремонту пожарного проезда и тротуара вдоль жилого дома № 13 3 квартала ЗАТО г. Радужный Владимирской области</t>
  </si>
  <si>
    <t>2.4.6</t>
  </si>
  <si>
    <t>2.4.7</t>
  </si>
  <si>
    <t>от жилого дома № 31 1квартала до жилого дома № 33 1 квартала на территории ЗАТО г. Радужный Владимирской области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</si>
  <si>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</si>
  <si>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1.25</t>
  </si>
  <si>
    <t>Проведение работ по замене сливов на стене летней эстрады на территории ЗАТО г.Радужный Владимирской области</t>
  </si>
  <si>
    <t>Проведение работ по выносу электрического кабеля за территорию автостоянки у МФЦ</t>
  </si>
  <si>
    <t>1.26</t>
  </si>
  <si>
    <t>1.27</t>
  </si>
  <si>
    <t>Устройство детской площадки между домами №35, №37, №36 1квартала на территории ЗАТО г.Радужный Владимирской области</t>
  </si>
  <si>
    <t>1.28</t>
  </si>
  <si>
    <t>1.29</t>
  </si>
  <si>
    <t>1.30</t>
  </si>
  <si>
    <t>Проведение работ по благоустройству территории на гаражах "Восточные" на территории ЗАТО г.Радужный Владимирской области</t>
  </si>
  <si>
    <t>Проведение работ по устройству проездов к пожарным гидрантам в квартале 7/1 на территории ЗАТО г.Радужный Владимирской области</t>
  </si>
  <si>
    <t>1.31</t>
  </si>
  <si>
    <t>Проведение работ по устройству пешеходного мостика в районе квартала 7/1 на территории ЗАТО г.Радужный Владимирской области</t>
  </si>
  <si>
    <t>автомобильных дорог общего пользования местного значения"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</si>
  <si>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</si>
  <si>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</si>
  <si>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</si>
  <si>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</si>
  <si>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</si>
  <si>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</si>
  <si>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</si>
  <si>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1.4.2</t>
  </si>
  <si>
    <t>Разработка проекта расширения дороги у светофора (1 квартал дом № 1)</t>
  </si>
  <si>
    <t>1.4.3</t>
  </si>
  <si>
    <t>1.4.4</t>
  </si>
  <si>
    <t>1.4.5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</si>
  <si>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</si>
  <si>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</si>
  <si>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Текущий ремонт автомобильной дороги от ж/д № 5 до ж/д № 9 1квартала на территории ЗАТО г.Радужный Владимирской области</t>
  </si>
  <si>
    <t>2.4.1</t>
  </si>
  <si>
    <t>2.4.2</t>
  </si>
  <si>
    <t>2.4.3</t>
  </si>
  <si>
    <t>2.4.4</t>
  </si>
  <si>
    <t>2.6</t>
  </si>
  <si>
    <t xml:space="preserve">к подпрограмме "Строительство, ремонт и реконструкция </t>
  </si>
  <si>
    <t>программы "Дорожное хозяйство и благоустройство</t>
  </si>
  <si>
    <t>ЗАТО г. радужный Владимирской области"</t>
  </si>
  <si>
    <t>Ремонт ограждения на участке кольцевой автомобильной дороги на территории ЗАТО г.Радужный Владимирской области</t>
  </si>
  <si>
    <t>Благоустройство  территории квартала 7/2 ЗАТО г.Радужный Владимирской области:  проведение работ по вертикальной планировке; проведение работ по исправлению профиля дороги; ремон дренажной системы</t>
  </si>
  <si>
    <t>1.33</t>
  </si>
  <si>
    <t>Благоустройство территории на площаде у фонтана (установка цветников)</t>
  </si>
  <si>
    <t>1.34</t>
  </si>
  <si>
    <t>Изменение уровня водопропускной трубы в квартале 7/1</t>
  </si>
  <si>
    <t>Установка опор наружного освещения автодороги от офиса «Электон» до многоквартирного дома № 1 1 квартала, пешеходной дорожки от КНС-49 до квартала 13, около ж.д. № 9 квартала 3, у остановки "Городской парк", в районе летней эстрады на территории ЗАТО г. Радужный Владимирской области</t>
  </si>
  <si>
    <t>Разработка проекта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 кварталана, участка автодороги от офиса "Электон" в сторону квартала 16 территории ЗАТО г.Радужный Владимирской области</t>
  </si>
  <si>
    <t>Разработка технических паспортов на установленные дополнительные опоры наружного освещения</t>
  </si>
  <si>
    <t>Выполнение работ по текущему ремонту участка кольцевой автомобильной дороги вокруг 1 и 3 кварталов на территории ЗАТО г. Радужный Владимирской области</t>
  </si>
  <si>
    <t>Итого 2022 год</t>
  </si>
  <si>
    <t>к подпрограмме "Строительство, ремонт и реконструкция объектов благоустройства"</t>
  </si>
  <si>
    <t>к подпрограмме "Содержание дорог и объектов благоустройства"</t>
  </si>
  <si>
    <t>к подпрограмме "Ведомственная программа "Ямочный ремонт,</t>
  </si>
  <si>
    <t>сезонные работы по благоустройству города"</t>
  </si>
  <si>
    <t>2023 год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</si>
  <si>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</si>
  <si>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>2.4.1.</t>
  </si>
  <si>
    <t>Разработка проектно-сметной документации на освещение автодорог в квартале 13 и квартале 16 на территории ЗАТО г.Радужный Владимирской области</t>
  </si>
  <si>
    <t>Установка светильников на существующие опоры наружного освещения вдоль жилых домов №31 и №53 квартала 7/1 на территории ЗАТО г.Радужный Владимирской области</t>
  </si>
  <si>
    <t>к подпрограмме "Формирование комфортной городской среды"</t>
  </si>
  <si>
    <t>2024 год</t>
  </si>
  <si>
    <t>Приложение № 3</t>
  </si>
  <si>
    <t>Мероприятия подпрограммы  "Формирование комфортной городской среды"</t>
  </si>
  <si>
    <t>Мероприятия по благоустройству дворовых территорий ЗАТО г.Радужный, в том числе в рамках реализации программ формирования современной городской среды (национальный проект "Жилье и городская среда", федеральный проект "Жилье")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</si>
  <si>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</si>
  <si>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</si>
  <si>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</si>
  <si>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</si>
  <si>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 xml:space="preserve">1 квартал, дом №16 г.Радужный </t>
  </si>
  <si>
    <t xml:space="preserve"> МКУ "ГКМХ"</t>
  </si>
  <si>
    <t>в том числе:</t>
  </si>
  <si>
    <t>1.1.1.1</t>
  </si>
  <si>
    <t>в границах земельного участка придомовой территории</t>
  </si>
  <si>
    <t>1.1.1.2</t>
  </si>
  <si>
    <t>вне границах земельного участка придомовой территории</t>
  </si>
  <si>
    <t xml:space="preserve">1 квартал, дом №23 г.Радужный </t>
  </si>
  <si>
    <t>1.1.2.1</t>
  </si>
  <si>
    <t>1.1.2.2</t>
  </si>
  <si>
    <t xml:space="preserve">1 квартал, дом № 24, г. Радужный </t>
  </si>
  <si>
    <t>МКУ"Дорожник"</t>
  </si>
  <si>
    <t>1.1.3.1</t>
  </si>
  <si>
    <t>1.1.3.2</t>
  </si>
  <si>
    <t>1.1.4.</t>
  </si>
  <si>
    <t>3 квартал, дом №25 г.Радужный</t>
  </si>
  <si>
    <t>1.1.4.1.</t>
  </si>
  <si>
    <t>1.1.4.2.</t>
  </si>
  <si>
    <t>1.1.а</t>
  </si>
  <si>
    <t>Проверка сметной документации по объекту Благоустройство дворовых территорий  многоквартирных домов ЗАТО г. Радужный</t>
  </si>
  <si>
    <t>МКУ "ГКМХ", МКУ "Дорожник"</t>
  </si>
  <si>
    <t>Текущий ремонт подъездной дороги от  ж/д № 33 1 квартала до Культурного центра "Досуг" на территории ЗАТО г.Радужный Владимирской области</t>
  </si>
  <si>
    <t>Выполнение работ по текущему ремонту кольцевой автомобильной дороги вокруг                      1 и 3 кварталов                                                           (17 537 ОП МГ-02):</t>
  </si>
  <si>
    <t xml:space="preserve">от жилого дома №19 1квартала до дома № 22а (магазин "Магнит") 1квартала и от жилого дома №28 1квартала и от жилого дома № 28 1квартала до жилого дома №32 1квартала; парковка у дома № 29 1 квартала; автомобильная стоянка у дома № 58 1 квартала) на территории ЗАТО г. Радужный Владимирской области                                   </t>
  </si>
  <si>
    <t>Выполнение работ по текущему ремонту тротуара, пешеходного перехода и площадок у пунктов разбора воды на территории ЗАТО г.Радужный Владимирской области (текущий ремонт тротуара, пешеходного перехода у остановки "Северная" к магазину "Пятерочка")</t>
  </si>
  <si>
    <r>
      <t xml:space="preserve">Текущий ремонт пешеходной дорожки, тротуаров и пешеходного перехода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</si>
  <si>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2.4.7.1</t>
  </si>
  <si>
    <t>Текущий ремонт пешеходной дорожки от жилого дома № 21 1квартала до жилого дома № 23 1квартала на территории ЗАТО г.Радужный Владимирской области</t>
  </si>
  <si>
    <t>2.4.7.2</t>
  </si>
  <si>
    <t>Устройство тротуара и перенос пешеходного перехода в 1квартале у дома № 16 на территории ЗАТО г.Радужный Владимирской области</t>
  </si>
  <si>
    <t>2.4.7.3</t>
  </si>
  <si>
    <t>Устройство тротуара и переноса пешеходного перехода в 1квартале у магазина "Былина" на территории ЗАТО г.Радужный Владимирской области</t>
  </si>
  <si>
    <t>2.4.8</t>
  </si>
  <si>
    <t>Текущий ремонт участка торговой площади, прилегающей к кольцевой автомобильной дороги в 1квартале на территории ЗАТО г. Радужный Владимирской области</t>
  </si>
  <si>
    <t>ЗАТО г. Радужный Владимирской области"</t>
  </si>
  <si>
    <t>И. В. Лушникова, 3 42 95</t>
  </si>
  <si>
    <r>
      <rPr>
        <sz val="10"/>
        <color indexed="8"/>
        <rFont val="Times New Roman"/>
        <family val="1"/>
      </rP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</si>
  <si>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Количество благоустроенных дворовых территорий  5;                                          Доля благоустроенных дворовых  территорий от общего количества дворовых территорий 7%</t>
  </si>
  <si>
    <t>1.3.6.</t>
  </si>
  <si>
    <t>1 квартал, дом 14, г. Радужный</t>
  </si>
  <si>
    <t>1.3.6.1</t>
  </si>
  <si>
    <t>1.3.6.2.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</si>
</sst>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[$-FC19]d\ mmmm\ yyyy\ &quot;г.&quot;"/>
  </numFmts>
  <fonts count="3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198" fontId="0" fillId="0" borderId="0" xfId="0" applyNumberFormat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49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wrapText="1"/>
    </xf>
    <xf numFmtId="198" fontId="1" fillId="22" borderId="10" xfId="0" applyNumberFormat="1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198" fontId="1" fillId="22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top" wrapText="1"/>
    </xf>
    <xf numFmtId="49" fontId="7" fillId="22" borderId="10" xfId="0" applyNumberFormat="1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98" fontId="3" fillId="22" borderId="10" xfId="0" applyNumberFormat="1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6" fillId="22" borderId="10" xfId="0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88" fontId="0" fillId="0" borderId="0" xfId="0" applyNumberFormat="1" applyAlignment="1">
      <alignment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3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198" fontId="6" fillId="25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198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vertical="top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9" fontId="1" fillId="26" borderId="14" xfId="0" applyNumberFormat="1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vertical="top" wrapText="1"/>
    </xf>
    <xf numFmtId="0" fontId="6" fillId="26" borderId="14" xfId="0" applyFont="1" applyFill="1" applyBorder="1" applyAlignment="1">
      <alignment horizontal="center" vertical="center" wrapText="1"/>
    </xf>
    <xf numFmtId="198" fontId="7" fillId="26" borderId="14" xfId="0" applyNumberFormat="1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vertical="top" wrapText="1"/>
    </xf>
    <xf numFmtId="198" fontId="6" fillId="26" borderId="14" xfId="0" applyNumberFormat="1" applyFont="1" applyFill="1" applyBorder="1" applyAlignment="1">
      <alignment horizontal="center" vertical="center" wrapText="1"/>
    </xf>
    <xf numFmtId="198" fontId="6" fillId="0" borderId="17" xfId="0" applyNumberFormat="1" applyFont="1" applyFill="1" applyBorder="1" applyAlignment="1">
      <alignment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/>
    </xf>
    <xf numFmtId="198" fontId="6" fillId="25" borderId="14" xfId="0" applyNumberFormat="1" applyFont="1" applyFill="1" applyBorder="1" applyAlignment="1">
      <alignment horizontal="center" vertical="center" wrapText="1"/>
    </xf>
    <xf numFmtId="198" fontId="6" fillId="25" borderId="18" xfId="0" applyNumberFormat="1" applyFont="1" applyFill="1" applyBorder="1" applyAlignment="1">
      <alignment horizontal="center" vertical="center" wrapText="1"/>
    </xf>
    <xf numFmtId="198" fontId="6" fillId="25" borderId="10" xfId="0" applyNumberFormat="1" applyFont="1" applyFill="1" applyBorder="1" applyAlignment="1">
      <alignment horizontal="center" vertical="center" wrapText="1"/>
    </xf>
    <xf numFmtId="198" fontId="6" fillId="25" borderId="19" xfId="0" applyNumberFormat="1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0" fontId="35" fillId="0" borderId="14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188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88" fontId="5" fillId="0" borderId="14" xfId="0" applyNumberFormat="1" applyFont="1" applyBorder="1" applyAlignment="1">
      <alignment/>
    </xf>
    <xf numFmtId="18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26" borderId="14" xfId="0" applyFont="1" applyFill="1" applyBorder="1" applyAlignment="1">
      <alignment vertical="center"/>
    </xf>
    <xf numFmtId="0" fontId="5" fillId="26" borderId="14" xfId="0" applyFont="1" applyFill="1" applyBorder="1" applyAlignment="1">
      <alignment/>
    </xf>
    <xf numFmtId="49" fontId="5" fillId="26" borderId="14" xfId="0" applyNumberFormat="1" applyFont="1" applyFill="1" applyBorder="1" applyAlignment="1">
      <alignment/>
    </xf>
    <xf numFmtId="0" fontId="5" fillId="26" borderId="14" xfId="0" applyFont="1" applyFill="1" applyBorder="1" applyAlignment="1">
      <alignment horizontal="right"/>
    </xf>
    <xf numFmtId="188" fontId="5" fillId="26" borderId="14" xfId="0" applyNumberFormat="1" applyFont="1" applyFill="1" applyBorder="1" applyAlignment="1">
      <alignment/>
    </xf>
    <xf numFmtId="2" fontId="5" fillId="26" borderId="14" xfId="0" applyNumberFormat="1" applyFont="1" applyFill="1" applyBorder="1" applyAlignment="1">
      <alignment/>
    </xf>
    <xf numFmtId="2" fontId="35" fillId="26" borderId="14" xfId="0" applyNumberFormat="1" applyFont="1" applyFill="1" applyBorder="1" applyAlignment="1">
      <alignment/>
    </xf>
    <xf numFmtId="2" fontId="35" fillId="26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2" fontId="35" fillId="0" borderId="14" xfId="0" applyNumberFormat="1" applyFont="1" applyBorder="1" applyAlignment="1">
      <alignment/>
    </xf>
    <xf numFmtId="2" fontId="35" fillId="0" borderId="14" xfId="0" applyNumberFormat="1" applyFont="1" applyFill="1" applyBorder="1" applyAlignment="1">
      <alignment/>
    </xf>
    <xf numFmtId="188" fontId="35" fillId="0" borderId="14" xfId="0" applyNumberFormat="1" applyFont="1" applyBorder="1" applyAlignment="1">
      <alignment/>
    </xf>
    <xf numFmtId="189" fontId="3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49" fontId="7" fillId="22" borderId="13" xfId="0" applyNumberFormat="1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198" fontId="3" fillId="24" borderId="10" xfId="0" applyNumberFormat="1" applyFont="1" applyFill="1" applyBorder="1" applyAlignment="1">
      <alignment horizontal="center"/>
    </xf>
    <xf numFmtId="0" fontId="6" fillId="24" borderId="22" xfId="0" applyFont="1" applyFill="1" applyBorder="1" applyAlignment="1">
      <alignment vertical="center" wrapText="1"/>
    </xf>
    <xf numFmtId="0" fontId="6" fillId="24" borderId="21" xfId="0" applyFont="1" applyFill="1" applyBorder="1" applyAlignment="1">
      <alignment vertical="center" wrapText="1"/>
    </xf>
    <xf numFmtId="198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188" fontId="1" fillId="26" borderId="0" xfId="0" applyNumberFormat="1" applyFont="1" applyFill="1" applyAlignment="1">
      <alignment horizontal="center" vertical="center"/>
    </xf>
    <xf numFmtId="198" fontId="1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4" fontId="5" fillId="0" borderId="14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7" fillId="22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25" xfId="0" applyNumberFormat="1" applyFont="1" applyFill="1" applyBorder="1" applyAlignment="1">
      <alignment horizontal="center" vertical="center" wrapText="1"/>
    </xf>
    <xf numFmtId="49" fontId="6" fillId="24" borderId="26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49" fontId="6" fillId="24" borderId="20" xfId="0" applyNumberFormat="1" applyFont="1" applyFill="1" applyBorder="1" applyAlignment="1">
      <alignment horizontal="left" vertical="center"/>
    </xf>
    <xf numFmtId="49" fontId="6" fillId="24" borderId="23" xfId="0" applyNumberFormat="1" applyFont="1" applyFill="1" applyBorder="1" applyAlignment="1">
      <alignment horizontal="left" vertical="center"/>
    </xf>
    <xf numFmtId="49" fontId="6" fillId="24" borderId="2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9" fontId="7" fillId="24" borderId="23" xfId="0" applyNumberFormat="1" applyFont="1" applyFill="1" applyBorder="1" applyAlignment="1">
      <alignment horizontal="left" vertical="center"/>
    </xf>
    <xf numFmtId="49" fontId="7" fillId="24" borderId="24" xfId="0" applyNumberFormat="1" applyFont="1" applyFill="1" applyBorder="1" applyAlignment="1">
      <alignment horizontal="left" vertical="center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0" fontId="6" fillId="24" borderId="25" xfId="0" applyNumberFormat="1" applyFont="1" applyFill="1" applyBorder="1" applyAlignment="1">
      <alignment horizontal="center" vertical="center"/>
    </xf>
    <xf numFmtId="190" fontId="6" fillId="24" borderId="26" xfId="0" applyNumberFormat="1" applyFont="1" applyFill="1" applyBorder="1" applyAlignment="1">
      <alignment horizontal="center" vertical="center"/>
    </xf>
    <xf numFmtId="190" fontId="6" fillId="24" borderId="21" xfId="0" applyNumberFormat="1" applyFont="1" applyFill="1" applyBorder="1" applyAlignment="1">
      <alignment horizontal="center" vertical="center"/>
    </xf>
    <xf numFmtId="190" fontId="6" fillId="24" borderId="28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0" fontId="6" fillId="24" borderId="22" xfId="0" applyNumberFormat="1" applyFont="1" applyFill="1" applyBorder="1" applyAlignment="1">
      <alignment horizontal="center" vertical="center"/>
    </xf>
    <xf numFmtId="190" fontId="6" fillId="24" borderId="27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98" fontId="6" fillId="22" borderId="10" xfId="0" applyNumberFormat="1" applyFont="1" applyFill="1" applyBorder="1" applyAlignment="1">
      <alignment horizontal="center" vertical="center"/>
    </xf>
    <xf numFmtId="190" fontId="6" fillId="24" borderId="1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top" wrapText="1"/>
    </xf>
    <xf numFmtId="0" fontId="7" fillId="0" borderId="2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6" fillId="0" borderId="2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198" fontId="3" fillId="22" borderId="10" xfId="0" applyNumberFormat="1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/>
    </xf>
    <xf numFmtId="198" fontId="7" fillId="2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6" fillId="25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198" fontId="7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left" vertical="center" wrapText="1"/>
    </xf>
    <xf numFmtId="0" fontId="7" fillId="24" borderId="23" xfId="0" applyFont="1" applyFill="1" applyBorder="1" applyAlignment="1">
      <alignment horizontal="left" vertical="center" wrapText="1"/>
    </xf>
    <xf numFmtId="0" fontId="7" fillId="24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Normal="75" zoomScaleSheetLayoutView="75" workbookViewId="0" topLeftCell="A52">
      <selection activeCell="A1" sqref="A1:M22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9.5" customHeight="1">
      <c r="A1" s="267" t="s">
        <v>456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4" ht="15.75" customHeight="1">
      <c r="A2" s="264"/>
      <c r="B2" s="264"/>
      <c r="C2" s="264"/>
      <c r="D2" s="264"/>
      <c r="E2" s="265" t="s">
        <v>437</v>
      </c>
      <c r="F2" s="265"/>
      <c r="G2" s="265"/>
      <c r="H2" s="265"/>
      <c r="I2" s="265"/>
      <c r="J2" s="265"/>
      <c r="K2" s="265"/>
      <c r="L2" s="265"/>
      <c r="M2" s="265"/>
      <c r="N2" s="29"/>
    </row>
    <row r="3" spans="1:14" ht="15.75" customHeight="1">
      <c r="A3" s="265" t="s">
        <v>416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9"/>
    </row>
    <row r="4" spans="1:14" ht="15.75" customHeight="1">
      <c r="A4" s="265" t="s">
        <v>438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9"/>
    </row>
    <row r="5" spans="1:14" ht="15.75" customHeight="1">
      <c r="A5" s="265" t="s">
        <v>439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9"/>
    </row>
    <row r="6" spans="1:14" ht="15.75" customHeight="1">
      <c r="A6" s="45"/>
      <c r="B6" s="45"/>
      <c r="C6" s="45"/>
      <c r="D6" s="45"/>
      <c r="E6" s="44"/>
      <c r="F6" s="44"/>
      <c r="G6" s="44"/>
      <c r="H6" s="44"/>
      <c r="I6" s="44"/>
      <c r="J6" s="44"/>
      <c r="K6" s="265"/>
      <c r="L6" s="265"/>
      <c r="M6" s="265"/>
      <c r="N6" s="29"/>
    </row>
    <row r="7" spans="1:13" ht="38.25" customHeight="1">
      <c r="A7" s="269" t="s">
        <v>206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ht="13.5" customHeight="1">
      <c r="M8" s="13"/>
    </row>
    <row r="9" spans="1:13" ht="23.25" customHeight="1">
      <c r="A9" s="300" t="s">
        <v>110</v>
      </c>
      <c r="B9" s="300" t="s">
        <v>122</v>
      </c>
      <c r="C9" s="300" t="s">
        <v>123</v>
      </c>
      <c r="D9" s="300" t="s">
        <v>124</v>
      </c>
      <c r="E9" s="300" t="s">
        <v>111</v>
      </c>
      <c r="F9" s="300"/>
      <c r="G9" s="300"/>
      <c r="H9" s="300"/>
      <c r="I9" s="300"/>
      <c r="J9" s="300" t="s">
        <v>125</v>
      </c>
      <c r="K9" s="300" t="s">
        <v>126</v>
      </c>
      <c r="L9" s="300" t="s">
        <v>127</v>
      </c>
      <c r="M9" s="300"/>
    </row>
    <row r="10" spans="1:13" ht="12" customHeight="1">
      <c r="A10" s="300"/>
      <c r="B10" s="300"/>
      <c r="C10" s="300"/>
      <c r="D10" s="300"/>
      <c r="E10" s="300" t="s">
        <v>112</v>
      </c>
      <c r="F10" s="300" t="s">
        <v>128</v>
      </c>
      <c r="G10" s="300"/>
      <c r="H10" s="300"/>
      <c r="I10" s="300"/>
      <c r="J10" s="300"/>
      <c r="K10" s="300"/>
      <c r="L10" s="300"/>
      <c r="M10" s="300"/>
    </row>
    <row r="11" spans="1:13" ht="25.5" customHeight="1">
      <c r="A11" s="300"/>
      <c r="B11" s="300"/>
      <c r="C11" s="300"/>
      <c r="D11" s="300"/>
      <c r="E11" s="300"/>
      <c r="F11" s="300" t="s">
        <v>129</v>
      </c>
      <c r="G11" s="300"/>
      <c r="H11" s="300"/>
      <c r="I11" s="300" t="s">
        <v>130</v>
      </c>
      <c r="J11" s="300"/>
      <c r="K11" s="300"/>
      <c r="L11" s="300"/>
      <c r="M11" s="300"/>
    </row>
    <row r="12" spans="1:13" ht="25.5" customHeight="1">
      <c r="A12" s="300"/>
      <c r="B12" s="300"/>
      <c r="C12" s="300"/>
      <c r="D12" s="300"/>
      <c r="E12" s="300"/>
      <c r="F12" s="300" t="s">
        <v>221</v>
      </c>
      <c r="G12" s="300" t="s">
        <v>218</v>
      </c>
      <c r="H12" s="300"/>
      <c r="I12" s="300"/>
      <c r="J12" s="300"/>
      <c r="K12" s="300"/>
      <c r="L12" s="300"/>
      <c r="M12" s="300"/>
    </row>
    <row r="13" spans="1:13" ht="57" customHeight="1">
      <c r="A13" s="300"/>
      <c r="B13" s="300"/>
      <c r="C13" s="300"/>
      <c r="D13" s="300"/>
      <c r="E13" s="300"/>
      <c r="F13" s="300"/>
      <c r="G13" s="6" t="s">
        <v>219</v>
      </c>
      <c r="H13" s="6" t="s">
        <v>220</v>
      </c>
      <c r="I13" s="300"/>
      <c r="J13" s="300"/>
      <c r="K13" s="300"/>
      <c r="L13" s="300"/>
      <c r="M13" s="300"/>
    </row>
    <row r="14" spans="1:13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263">
        <v>12</v>
      </c>
      <c r="M14" s="263"/>
    </row>
    <row r="15" spans="1:13" ht="22.5" customHeight="1">
      <c r="A15" s="18">
        <v>1</v>
      </c>
      <c r="B15" s="291" t="s">
        <v>156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</row>
    <row r="16" spans="1:13" ht="18" customHeight="1">
      <c r="A16" s="292" t="s">
        <v>152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</row>
    <row r="17" spans="1:13" ht="18" customHeight="1">
      <c r="A17" s="301" t="s">
        <v>132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</row>
    <row r="18" spans="1:13" ht="17.25" customHeight="1">
      <c r="A18" s="299" t="s">
        <v>151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</row>
    <row r="19" spans="1:13" ht="60" customHeight="1">
      <c r="A19" s="61" t="s">
        <v>115</v>
      </c>
      <c r="B19" s="62" t="s">
        <v>273</v>
      </c>
      <c r="C19" s="18" t="s">
        <v>153</v>
      </c>
      <c r="D19" s="39">
        <f>D20+D21+D22+D23+D24</f>
        <v>26889.40543</v>
      </c>
      <c r="E19" s="39">
        <f aca="true" t="shared" si="0" ref="E19:J19">E20+E21+E22+E23+E24</f>
        <v>0</v>
      </c>
      <c r="F19" s="39">
        <f t="shared" si="0"/>
        <v>7400</v>
      </c>
      <c r="G19" s="39">
        <f t="shared" si="0"/>
        <v>0</v>
      </c>
      <c r="H19" s="39">
        <f t="shared" si="0"/>
        <v>7400</v>
      </c>
      <c r="I19" s="39">
        <f t="shared" si="0"/>
        <v>19489.405430000003</v>
      </c>
      <c r="J19" s="39">
        <f t="shared" si="0"/>
        <v>0</v>
      </c>
      <c r="K19" s="39"/>
      <c r="L19" s="300" t="s">
        <v>133</v>
      </c>
      <c r="M19" s="300"/>
    </row>
    <row r="20" spans="1:13" ht="90" customHeight="1">
      <c r="A20" s="60" t="s">
        <v>148</v>
      </c>
      <c r="B20" s="42" t="s">
        <v>169</v>
      </c>
      <c r="C20" s="10" t="s">
        <v>153</v>
      </c>
      <c r="D20" s="31">
        <f>F20+I20</f>
        <v>6823.96</v>
      </c>
      <c r="E20" s="31">
        <v>0</v>
      </c>
      <c r="F20" s="32">
        <v>3700</v>
      </c>
      <c r="G20" s="32">
        <v>0</v>
      </c>
      <c r="H20" s="32">
        <v>3700</v>
      </c>
      <c r="I20" s="31">
        <v>3123.96</v>
      </c>
      <c r="J20" s="31">
        <v>0</v>
      </c>
      <c r="K20" s="42" t="s">
        <v>119</v>
      </c>
      <c r="L20" s="300"/>
      <c r="M20" s="300"/>
    </row>
    <row r="21" spans="1:13" ht="60" customHeight="1">
      <c r="A21" s="58" t="s">
        <v>150</v>
      </c>
      <c r="B21" s="42" t="s">
        <v>168</v>
      </c>
      <c r="C21" s="10" t="s">
        <v>153</v>
      </c>
      <c r="D21" s="31">
        <f>I21</f>
        <v>2006.512</v>
      </c>
      <c r="E21" s="31">
        <v>0</v>
      </c>
      <c r="F21" s="32">
        <v>0</v>
      </c>
      <c r="G21" s="32">
        <v>0</v>
      </c>
      <c r="H21" s="32">
        <v>0</v>
      </c>
      <c r="I21" s="31">
        <v>2006.512</v>
      </c>
      <c r="J21" s="31">
        <v>0</v>
      </c>
      <c r="K21" s="42" t="s">
        <v>119</v>
      </c>
      <c r="L21" s="300"/>
      <c r="M21" s="300"/>
    </row>
    <row r="22" spans="1:13" ht="90" customHeight="1">
      <c r="A22" s="58" t="s">
        <v>201</v>
      </c>
      <c r="B22" s="42" t="s">
        <v>180</v>
      </c>
      <c r="C22" s="10" t="s">
        <v>153</v>
      </c>
      <c r="D22" s="31">
        <f>I22</f>
        <v>12683.80934</v>
      </c>
      <c r="E22" s="31">
        <v>0</v>
      </c>
      <c r="F22" s="32">
        <v>0</v>
      </c>
      <c r="G22" s="32">
        <v>0</v>
      </c>
      <c r="H22" s="32">
        <v>0</v>
      </c>
      <c r="I22" s="31">
        <v>12683.80934</v>
      </c>
      <c r="J22" s="31">
        <v>0</v>
      </c>
      <c r="K22" s="42" t="s">
        <v>119</v>
      </c>
      <c r="L22" s="300"/>
      <c r="M22" s="300"/>
    </row>
    <row r="23" spans="1:13" ht="85.5" customHeight="1">
      <c r="A23" s="58" t="s">
        <v>202</v>
      </c>
      <c r="B23" s="63" t="s">
        <v>170</v>
      </c>
      <c r="C23" s="10" t="s">
        <v>153</v>
      </c>
      <c r="D23" s="31">
        <f>F23+I23</f>
        <v>3544.21058</v>
      </c>
      <c r="E23" s="31">
        <v>0</v>
      </c>
      <c r="F23" s="32">
        <v>3349.47358</v>
      </c>
      <c r="G23" s="32">
        <v>0</v>
      </c>
      <c r="H23" s="32">
        <f>F23</f>
        <v>3349.47358</v>
      </c>
      <c r="I23" s="31">
        <v>194.737</v>
      </c>
      <c r="J23" s="31">
        <v>0</v>
      </c>
      <c r="K23" s="42" t="s">
        <v>119</v>
      </c>
      <c r="L23" s="300" t="s">
        <v>133</v>
      </c>
      <c r="M23" s="300"/>
    </row>
    <row r="24" spans="1:13" ht="90" customHeight="1">
      <c r="A24" s="58" t="s">
        <v>203</v>
      </c>
      <c r="B24" s="6" t="s">
        <v>196</v>
      </c>
      <c r="C24" s="10" t="s">
        <v>153</v>
      </c>
      <c r="D24" s="31">
        <f>I24+F24</f>
        <v>1830.9135099999999</v>
      </c>
      <c r="E24" s="31">
        <v>0</v>
      </c>
      <c r="F24" s="32">
        <v>350.52642</v>
      </c>
      <c r="G24" s="32">
        <v>0</v>
      </c>
      <c r="H24" s="32">
        <f>F24</f>
        <v>350.52642</v>
      </c>
      <c r="I24" s="31">
        <v>1480.38709</v>
      </c>
      <c r="J24" s="31">
        <v>0</v>
      </c>
      <c r="K24" s="42" t="s">
        <v>119</v>
      </c>
      <c r="L24" s="300"/>
      <c r="M24" s="300"/>
    </row>
    <row r="25" spans="1:13" ht="60" customHeight="1">
      <c r="A25" s="58" t="s">
        <v>118</v>
      </c>
      <c r="B25" s="62" t="s">
        <v>268</v>
      </c>
      <c r="C25" s="21" t="s">
        <v>154</v>
      </c>
      <c r="D25" s="34">
        <f>D26+D27+D28+D29+D30</f>
        <v>9567.085579999999</v>
      </c>
      <c r="E25" s="34">
        <f aca="true" t="shared" si="1" ref="E25:J25">E26+E27+E28+E29+E30</f>
        <v>0</v>
      </c>
      <c r="F25" s="34">
        <f>F26+F27+F28+F29+F30</f>
        <v>3000</v>
      </c>
      <c r="G25" s="34">
        <f t="shared" si="1"/>
        <v>0</v>
      </c>
      <c r="H25" s="34">
        <f>H26+H27+H28+H29+H30</f>
        <v>3000</v>
      </c>
      <c r="I25" s="34">
        <f>I26+I27+I28+I29+I30</f>
        <v>6567.08558</v>
      </c>
      <c r="J25" s="34">
        <f t="shared" si="1"/>
        <v>0</v>
      </c>
      <c r="K25" s="42"/>
      <c r="L25" s="300"/>
      <c r="M25" s="300"/>
    </row>
    <row r="26" spans="1:13" ht="90" customHeight="1">
      <c r="A26" s="58" t="s">
        <v>269</v>
      </c>
      <c r="B26" s="42" t="s">
        <v>240</v>
      </c>
      <c r="C26" s="10" t="s">
        <v>154</v>
      </c>
      <c r="D26" s="31">
        <f>I26</f>
        <v>1749.60071</v>
      </c>
      <c r="E26" s="31">
        <v>0</v>
      </c>
      <c r="F26" s="32">
        <v>0</v>
      </c>
      <c r="G26" s="32">
        <v>0</v>
      </c>
      <c r="H26" s="32">
        <v>0</v>
      </c>
      <c r="I26" s="31">
        <v>1749.60071</v>
      </c>
      <c r="J26" s="31">
        <v>0</v>
      </c>
      <c r="K26" s="42" t="s">
        <v>119</v>
      </c>
      <c r="L26" s="300"/>
      <c r="M26" s="300"/>
    </row>
    <row r="27" spans="1:13" ht="99.75" customHeight="1">
      <c r="A27" s="58" t="s">
        <v>224</v>
      </c>
      <c r="B27" s="42" t="s">
        <v>228</v>
      </c>
      <c r="C27" s="10" t="s">
        <v>154</v>
      </c>
      <c r="D27" s="31">
        <f>I27</f>
        <v>2755.477</v>
      </c>
      <c r="E27" s="31">
        <v>0</v>
      </c>
      <c r="F27" s="32">
        <v>0</v>
      </c>
      <c r="G27" s="32">
        <v>0</v>
      </c>
      <c r="H27" s="32">
        <v>0</v>
      </c>
      <c r="I27" s="31">
        <v>2755.477</v>
      </c>
      <c r="J27" s="31">
        <v>0</v>
      </c>
      <c r="K27" s="42" t="s">
        <v>119</v>
      </c>
      <c r="L27" s="300"/>
      <c r="M27" s="300"/>
    </row>
    <row r="28" spans="1:13" ht="90" customHeight="1">
      <c r="A28" s="58" t="s">
        <v>225</v>
      </c>
      <c r="B28" s="42" t="s">
        <v>217</v>
      </c>
      <c r="C28" s="10" t="s">
        <v>154</v>
      </c>
      <c r="D28" s="31">
        <f>F28+I28</f>
        <v>3107.066</v>
      </c>
      <c r="E28" s="31">
        <v>0</v>
      </c>
      <c r="F28" s="32">
        <v>1838.14025</v>
      </c>
      <c r="G28" s="32">
        <v>0</v>
      </c>
      <c r="H28" s="32">
        <f>F28</f>
        <v>1838.14025</v>
      </c>
      <c r="I28" s="31">
        <v>1268.92575</v>
      </c>
      <c r="J28" s="31">
        <v>0</v>
      </c>
      <c r="K28" s="42" t="s">
        <v>119</v>
      </c>
      <c r="L28" s="300"/>
      <c r="M28" s="300"/>
    </row>
    <row r="29" spans="1:13" ht="90" customHeight="1">
      <c r="A29" s="58" t="s">
        <v>226</v>
      </c>
      <c r="B29" s="42" t="s">
        <v>241</v>
      </c>
      <c r="C29" s="10" t="s">
        <v>154</v>
      </c>
      <c r="D29" s="31">
        <f>F29+I29</f>
        <v>1954.94187</v>
      </c>
      <c r="E29" s="31">
        <v>0</v>
      </c>
      <c r="F29" s="32">
        <f>H29</f>
        <v>1161.85975</v>
      </c>
      <c r="G29" s="32">
        <v>0</v>
      </c>
      <c r="H29" s="32">
        <v>1161.85975</v>
      </c>
      <c r="I29" s="31">
        <v>793.08212</v>
      </c>
      <c r="J29" s="31">
        <v>0</v>
      </c>
      <c r="K29" s="42" t="s">
        <v>119</v>
      </c>
      <c r="L29" s="300"/>
      <c r="M29" s="300"/>
    </row>
    <row r="30" spans="1:13" ht="99.75" customHeight="1">
      <c r="A30" s="58" t="s">
        <v>227</v>
      </c>
      <c r="B30" s="42" t="s">
        <v>216</v>
      </c>
      <c r="C30" s="10" t="s">
        <v>154</v>
      </c>
      <c r="D30" s="31">
        <f>F30+I30</f>
        <v>0</v>
      </c>
      <c r="E30" s="31">
        <v>0</v>
      </c>
      <c r="F30" s="32">
        <v>0</v>
      </c>
      <c r="G30" s="32">
        <v>0</v>
      </c>
      <c r="H30" s="32">
        <v>0</v>
      </c>
      <c r="I30" s="31">
        <v>0</v>
      </c>
      <c r="J30" s="31">
        <v>0</v>
      </c>
      <c r="K30" s="42" t="s">
        <v>119</v>
      </c>
      <c r="L30" s="300"/>
      <c r="M30" s="300"/>
    </row>
    <row r="31" spans="1:13" ht="60" customHeight="1">
      <c r="A31" s="58" t="s">
        <v>120</v>
      </c>
      <c r="B31" s="79" t="s">
        <v>268</v>
      </c>
      <c r="C31" s="21" t="s">
        <v>155</v>
      </c>
      <c r="D31" s="34">
        <f>D32+D33+D34</f>
        <v>2171.085</v>
      </c>
      <c r="E31" s="34">
        <f>E32+E47+E33+E34</f>
        <v>0</v>
      </c>
      <c r="F31" s="34">
        <v>0</v>
      </c>
      <c r="G31" s="34">
        <v>0</v>
      </c>
      <c r="H31" s="34">
        <f>H32+H47+H33+H34</f>
        <v>0</v>
      </c>
      <c r="I31" s="34">
        <f>I32+I33+I34</f>
        <v>2171.085</v>
      </c>
      <c r="J31" s="34">
        <f>J32+J47+J33+J34</f>
        <v>0</v>
      </c>
      <c r="K31" s="42"/>
      <c r="L31" s="295" t="s">
        <v>133</v>
      </c>
      <c r="M31" s="296"/>
    </row>
    <row r="32" spans="1:13" ht="87.75" customHeight="1">
      <c r="A32" s="58" t="s">
        <v>270</v>
      </c>
      <c r="B32" s="83" t="s">
        <v>311</v>
      </c>
      <c r="C32" s="10" t="s">
        <v>222</v>
      </c>
      <c r="D32" s="31">
        <f>I32+H32</f>
        <v>0</v>
      </c>
      <c r="E32" s="31">
        <v>0</v>
      </c>
      <c r="F32" s="32">
        <f>G32+H32</f>
        <v>0</v>
      </c>
      <c r="G32" s="32">
        <v>0</v>
      </c>
      <c r="H32" s="32">
        <v>0</v>
      </c>
      <c r="I32" s="31">
        <v>0</v>
      </c>
      <c r="J32" s="31">
        <v>0</v>
      </c>
      <c r="K32" s="42" t="s">
        <v>119</v>
      </c>
      <c r="L32" s="297"/>
      <c r="M32" s="298"/>
    </row>
    <row r="33" spans="1:13" ht="99.75" customHeight="1">
      <c r="A33" s="58" t="s">
        <v>271</v>
      </c>
      <c r="B33" s="42" t="s">
        <v>216</v>
      </c>
      <c r="C33" s="10" t="s">
        <v>155</v>
      </c>
      <c r="D33" s="31">
        <f>F33+I33</f>
        <v>0</v>
      </c>
      <c r="E33" s="31">
        <v>0</v>
      </c>
      <c r="F33" s="32">
        <v>0</v>
      </c>
      <c r="G33" s="32">
        <v>0</v>
      </c>
      <c r="H33" s="32">
        <v>0</v>
      </c>
      <c r="I33" s="31">
        <v>0</v>
      </c>
      <c r="J33" s="31">
        <v>0</v>
      </c>
      <c r="K33" s="42" t="s">
        <v>119</v>
      </c>
      <c r="L33" s="297"/>
      <c r="M33" s="298"/>
    </row>
    <row r="34" spans="1:13" ht="99.75" customHeight="1">
      <c r="A34" s="58" t="s">
        <v>315</v>
      </c>
      <c r="B34" s="83" t="s">
        <v>316</v>
      </c>
      <c r="C34" s="10" t="s">
        <v>155</v>
      </c>
      <c r="D34" s="31">
        <f>F34+I34</f>
        <v>2171.085</v>
      </c>
      <c r="E34" s="31">
        <v>0</v>
      </c>
      <c r="F34" s="32">
        <v>0</v>
      </c>
      <c r="G34" s="32">
        <v>0</v>
      </c>
      <c r="H34" s="32">
        <v>0</v>
      </c>
      <c r="I34" s="31">
        <v>2171.085</v>
      </c>
      <c r="J34" s="31">
        <v>0</v>
      </c>
      <c r="K34" s="42" t="s">
        <v>119</v>
      </c>
      <c r="L34" s="297"/>
      <c r="M34" s="298"/>
    </row>
    <row r="35" spans="1:13" ht="60" customHeight="1">
      <c r="A35" s="58" t="s">
        <v>121</v>
      </c>
      <c r="B35" s="79" t="s">
        <v>268</v>
      </c>
      <c r="C35" s="48" t="s">
        <v>211</v>
      </c>
      <c r="D35" s="34">
        <f>D36+D37+D38+D39+D40</f>
        <v>1414.4731</v>
      </c>
      <c r="E35" s="34">
        <v>0</v>
      </c>
      <c r="F35" s="34">
        <v>0</v>
      </c>
      <c r="G35" s="34">
        <v>0</v>
      </c>
      <c r="H35" s="34">
        <v>0</v>
      </c>
      <c r="I35" s="34">
        <f>I36+I37+I38+I39+I40</f>
        <v>1414.4731</v>
      </c>
      <c r="J35" s="34">
        <v>0</v>
      </c>
      <c r="K35" s="289" t="s">
        <v>119</v>
      </c>
      <c r="L35" s="297"/>
      <c r="M35" s="298"/>
    </row>
    <row r="36" spans="1:13" ht="60" customHeight="1">
      <c r="A36" s="65" t="s">
        <v>272</v>
      </c>
      <c r="B36" s="68" t="s">
        <v>425</v>
      </c>
      <c r="C36" s="68" t="s">
        <v>211</v>
      </c>
      <c r="D36" s="66">
        <f aca="true" t="shared" si="2" ref="D36:D43">I36</f>
        <v>0</v>
      </c>
      <c r="E36" s="66">
        <v>0</v>
      </c>
      <c r="F36" s="67">
        <v>0</v>
      </c>
      <c r="G36" s="67">
        <v>0</v>
      </c>
      <c r="H36" s="67">
        <v>0</v>
      </c>
      <c r="I36" s="66">
        <v>0</v>
      </c>
      <c r="J36" s="66">
        <v>0</v>
      </c>
      <c r="K36" s="289"/>
      <c r="L36" s="297"/>
      <c r="M36" s="298"/>
    </row>
    <row r="37" spans="1:13" ht="60" customHeight="1">
      <c r="A37" s="65" t="s">
        <v>424</v>
      </c>
      <c r="B37" s="68" t="s">
        <v>490</v>
      </c>
      <c r="C37" s="68" t="s">
        <v>211</v>
      </c>
      <c r="D37" s="66">
        <f t="shared" si="2"/>
        <v>1414.4731</v>
      </c>
      <c r="E37" s="66">
        <v>0</v>
      </c>
      <c r="F37" s="67">
        <v>0</v>
      </c>
      <c r="G37" s="67">
        <v>0</v>
      </c>
      <c r="H37" s="67">
        <v>0</v>
      </c>
      <c r="I37" s="66">
        <v>1414.4731</v>
      </c>
      <c r="J37" s="66">
        <v>0</v>
      </c>
      <c r="K37" s="289"/>
      <c r="L37" s="297"/>
      <c r="M37" s="298"/>
    </row>
    <row r="38" spans="1:13" ht="60" customHeight="1">
      <c r="A38" s="65" t="s">
        <v>426</v>
      </c>
      <c r="B38" s="68" t="s">
        <v>429</v>
      </c>
      <c r="C38" s="68" t="s">
        <v>211</v>
      </c>
      <c r="D38" s="66">
        <f t="shared" si="2"/>
        <v>0</v>
      </c>
      <c r="E38" s="66">
        <v>0</v>
      </c>
      <c r="F38" s="67">
        <v>0</v>
      </c>
      <c r="G38" s="67">
        <v>0</v>
      </c>
      <c r="H38" s="67">
        <v>0</v>
      </c>
      <c r="I38" s="66">
        <v>0</v>
      </c>
      <c r="J38" s="66">
        <v>0</v>
      </c>
      <c r="K38" s="289"/>
      <c r="L38" s="297"/>
      <c r="M38" s="298"/>
    </row>
    <row r="39" spans="1:13" ht="105" customHeight="1">
      <c r="A39" s="65" t="s">
        <v>427</v>
      </c>
      <c r="B39" s="69" t="s">
        <v>430</v>
      </c>
      <c r="C39" s="68" t="s">
        <v>211</v>
      </c>
      <c r="D39" s="66">
        <f t="shared" si="2"/>
        <v>0</v>
      </c>
      <c r="E39" s="66">
        <v>0</v>
      </c>
      <c r="F39" s="67">
        <v>0</v>
      </c>
      <c r="G39" s="67">
        <v>0</v>
      </c>
      <c r="H39" s="67">
        <v>0</v>
      </c>
      <c r="I39" s="66">
        <v>0</v>
      </c>
      <c r="J39" s="66">
        <v>0</v>
      </c>
      <c r="K39" s="289"/>
      <c r="L39" s="297"/>
      <c r="M39" s="298"/>
    </row>
    <row r="40" spans="1:13" ht="60" customHeight="1">
      <c r="A40" s="65" t="s">
        <v>428</v>
      </c>
      <c r="B40" s="68" t="s">
        <v>431</v>
      </c>
      <c r="C40" s="68" t="s">
        <v>211</v>
      </c>
      <c r="D40" s="66">
        <f t="shared" si="2"/>
        <v>0</v>
      </c>
      <c r="E40" s="66">
        <v>0</v>
      </c>
      <c r="F40" s="67">
        <v>0</v>
      </c>
      <c r="G40" s="67">
        <v>0</v>
      </c>
      <c r="H40" s="67">
        <v>0</v>
      </c>
      <c r="I40" s="66">
        <v>0</v>
      </c>
      <c r="J40" s="66">
        <v>0</v>
      </c>
      <c r="K40" s="289" t="s">
        <v>119</v>
      </c>
      <c r="L40" s="297" t="s">
        <v>133</v>
      </c>
      <c r="M40" s="298"/>
    </row>
    <row r="41" spans="1:13" ht="30" customHeight="1">
      <c r="A41" s="302" t="s">
        <v>149</v>
      </c>
      <c r="B41" s="281" t="s">
        <v>268</v>
      </c>
      <c r="C41" s="48" t="s">
        <v>222</v>
      </c>
      <c r="D41" s="34">
        <f t="shared" si="2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289"/>
      <c r="L41" s="297"/>
      <c r="M41" s="298"/>
    </row>
    <row r="42" spans="1:13" ht="30.75" customHeight="1">
      <c r="A42" s="261"/>
      <c r="B42" s="282"/>
      <c r="C42" s="48" t="s">
        <v>223</v>
      </c>
      <c r="D42" s="34">
        <f t="shared" si="2"/>
        <v>2000</v>
      </c>
      <c r="E42" s="34">
        <v>0</v>
      </c>
      <c r="F42" s="34">
        <v>0</v>
      </c>
      <c r="G42" s="34">
        <v>0</v>
      </c>
      <c r="H42" s="34">
        <v>0</v>
      </c>
      <c r="I42" s="34">
        <v>2000</v>
      </c>
      <c r="J42" s="34">
        <v>0</v>
      </c>
      <c r="K42" s="289"/>
      <c r="L42" s="297"/>
      <c r="M42" s="298"/>
    </row>
    <row r="43" spans="1:13" ht="27.75" customHeight="1">
      <c r="A43" s="262"/>
      <c r="B43" s="283"/>
      <c r="C43" s="48" t="s">
        <v>455</v>
      </c>
      <c r="D43" s="34">
        <f t="shared" si="2"/>
        <v>2000</v>
      </c>
      <c r="E43" s="34">
        <v>0</v>
      </c>
      <c r="F43" s="34">
        <v>0</v>
      </c>
      <c r="G43" s="34">
        <v>0</v>
      </c>
      <c r="H43" s="34">
        <v>0</v>
      </c>
      <c r="I43" s="34">
        <v>2000</v>
      </c>
      <c r="J43" s="34">
        <v>0</v>
      </c>
      <c r="K43" s="289"/>
      <c r="L43" s="297"/>
      <c r="M43" s="298"/>
    </row>
    <row r="44" spans="1:13" ht="30" customHeight="1">
      <c r="A44" s="78" t="s">
        <v>157</v>
      </c>
      <c r="B44" s="293" t="s">
        <v>386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4"/>
    </row>
    <row r="45" spans="1:13" ht="20.25" customHeight="1">
      <c r="A45" s="284" t="s">
        <v>387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6"/>
    </row>
    <row r="46" spans="1:13" ht="21.75" customHeight="1">
      <c r="A46" s="284" t="s">
        <v>388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6"/>
    </row>
    <row r="47" spans="1:13" ht="99.75" customHeight="1">
      <c r="A47" s="58" t="s">
        <v>160</v>
      </c>
      <c r="B47" s="83" t="s">
        <v>314</v>
      </c>
      <c r="C47" s="48" t="s">
        <v>155</v>
      </c>
      <c r="D47" s="31">
        <f>F47+I47</f>
        <v>8686.589</v>
      </c>
      <c r="E47" s="31">
        <v>0</v>
      </c>
      <c r="F47" s="32">
        <f>G47+H47</f>
        <v>6000</v>
      </c>
      <c r="G47" s="32">
        <v>6000</v>
      </c>
      <c r="H47" s="32">
        <v>0</v>
      </c>
      <c r="I47" s="31">
        <v>2686.589</v>
      </c>
      <c r="J47" s="31">
        <v>0</v>
      </c>
      <c r="K47" s="42" t="s">
        <v>119</v>
      </c>
      <c r="L47" s="273" t="s">
        <v>133</v>
      </c>
      <c r="M47" s="274"/>
    </row>
    <row r="48" spans="1:13" ht="60" customHeight="1">
      <c r="A48" s="58" t="s">
        <v>161</v>
      </c>
      <c r="B48" s="83" t="s">
        <v>491</v>
      </c>
      <c r="C48" s="48" t="s">
        <v>211</v>
      </c>
      <c r="D48" s="31">
        <f>D49+D50</f>
        <v>8250.4416</v>
      </c>
      <c r="E48" s="31">
        <v>0</v>
      </c>
      <c r="F48" s="32">
        <f>F49+F50</f>
        <v>6000</v>
      </c>
      <c r="G48" s="32">
        <f>G49+G50</f>
        <v>6000</v>
      </c>
      <c r="H48" s="32">
        <v>0</v>
      </c>
      <c r="I48" s="31">
        <f>I49+I50</f>
        <v>2250.4416</v>
      </c>
      <c r="J48" s="31">
        <v>0</v>
      </c>
      <c r="K48" s="279" t="s">
        <v>119</v>
      </c>
      <c r="L48" s="275"/>
      <c r="M48" s="276"/>
    </row>
    <row r="49" spans="1:13" ht="113.25" customHeight="1">
      <c r="A49" s="58" t="s">
        <v>284</v>
      </c>
      <c r="B49" s="83" t="s">
        <v>492</v>
      </c>
      <c r="C49" s="48" t="s">
        <v>211</v>
      </c>
      <c r="D49" s="31">
        <f>F49+I49</f>
        <v>6626.0722000000005</v>
      </c>
      <c r="E49" s="31">
        <v>0</v>
      </c>
      <c r="F49" s="32">
        <f>G49+H49</f>
        <v>4800.082</v>
      </c>
      <c r="G49" s="32">
        <v>4800.082</v>
      </c>
      <c r="H49" s="32">
        <v>0</v>
      </c>
      <c r="I49" s="31">
        <v>1825.9902</v>
      </c>
      <c r="J49" s="31">
        <v>0</v>
      </c>
      <c r="K49" s="290"/>
      <c r="L49" s="275"/>
      <c r="M49" s="276"/>
    </row>
    <row r="50" spans="1:13" ht="48" customHeight="1">
      <c r="A50" s="82" t="s">
        <v>285</v>
      </c>
      <c r="B50" s="83" t="s">
        <v>401</v>
      </c>
      <c r="C50" s="48" t="s">
        <v>211</v>
      </c>
      <c r="D50" s="31">
        <f>F50+I50</f>
        <v>1624.3693999999998</v>
      </c>
      <c r="E50" s="31">
        <v>0</v>
      </c>
      <c r="F50" s="32">
        <f>G50+H50</f>
        <v>1199.918</v>
      </c>
      <c r="G50" s="32">
        <v>1199.918</v>
      </c>
      <c r="H50" s="32">
        <v>0</v>
      </c>
      <c r="I50" s="31">
        <v>424.4514</v>
      </c>
      <c r="J50" s="31">
        <v>0</v>
      </c>
      <c r="K50" s="290"/>
      <c r="L50" s="275"/>
      <c r="M50" s="276"/>
    </row>
    <row r="51" spans="1:13" ht="93" customHeight="1">
      <c r="A51" s="58" t="s">
        <v>194</v>
      </c>
      <c r="B51" s="114" t="s">
        <v>376</v>
      </c>
      <c r="C51" s="48" t="s">
        <v>222</v>
      </c>
      <c r="D51" s="31">
        <f>F51+I51</f>
        <v>8228.414</v>
      </c>
      <c r="E51" s="31">
        <v>0</v>
      </c>
      <c r="F51" s="32">
        <f>G51</f>
        <v>6000</v>
      </c>
      <c r="G51" s="32">
        <v>6000</v>
      </c>
      <c r="H51" s="32">
        <v>0</v>
      </c>
      <c r="I51" s="31">
        <v>2228.414</v>
      </c>
      <c r="J51" s="31">
        <v>0</v>
      </c>
      <c r="K51" s="280"/>
      <c r="L51" s="277"/>
      <c r="M51" s="278"/>
    </row>
    <row r="52" spans="1:13" ht="72" customHeight="1">
      <c r="A52" s="113" t="s">
        <v>294</v>
      </c>
      <c r="B52" s="201" t="s">
        <v>449</v>
      </c>
      <c r="C52" s="48" t="s">
        <v>223</v>
      </c>
      <c r="D52" s="31">
        <f>F52+I52</f>
        <v>1500</v>
      </c>
      <c r="E52" s="31">
        <v>0</v>
      </c>
      <c r="F52" s="32">
        <f>G52</f>
        <v>0</v>
      </c>
      <c r="G52" s="32">
        <v>0</v>
      </c>
      <c r="H52" s="32">
        <v>0</v>
      </c>
      <c r="I52" s="31">
        <v>1500</v>
      </c>
      <c r="J52" s="31">
        <v>0</v>
      </c>
      <c r="K52" s="279" t="s">
        <v>119</v>
      </c>
      <c r="L52" s="273"/>
      <c r="M52" s="274"/>
    </row>
    <row r="53" spans="1:13" ht="72" customHeight="1">
      <c r="A53" s="113" t="s">
        <v>344</v>
      </c>
      <c r="B53" s="201" t="s">
        <v>449</v>
      </c>
      <c r="C53" s="48" t="s">
        <v>455</v>
      </c>
      <c r="D53" s="31">
        <f>F53+I53</f>
        <v>1500</v>
      </c>
      <c r="E53" s="31">
        <v>0</v>
      </c>
      <c r="F53" s="32">
        <f>G53</f>
        <v>0</v>
      </c>
      <c r="G53" s="32">
        <v>0</v>
      </c>
      <c r="H53" s="32">
        <v>0</v>
      </c>
      <c r="I53" s="31">
        <v>1500</v>
      </c>
      <c r="J53" s="31">
        <v>0</v>
      </c>
      <c r="K53" s="280"/>
      <c r="L53" s="277"/>
      <c r="M53" s="278"/>
    </row>
    <row r="54" spans="1:13" ht="24.75" customHeight="1">
      <c r="A54" s="268"/>
      <c r="B54" s="268" t="s">
        <v>114</v>
      </c>
      <c r="C54" s="10" t="s">
        <v>153</v>
      </c>
      <c r="D54" s="34">
        <f>D19</f>
        <v>26889.40543</v>
      </c>
      <c r="E54" s="34">
        <v>0</v>
      </c>
      <c r="F54" s="34">
        <f>F19</f>
        <v>7400</v>
      </c>
      <c r="G54" s="34">
        <v>0</v>
      </c>
      <c r="H54" s="34">
        <f>H19</f>
        <v>7400</v>
      </c>
      <c r="I54" s="34">
        <f>I19</f>
        <v>19489.405430000003</v>
      </c>
      <c r="J54" s="34">
        <v>0</v>
      </c>
      <c r="K54" s="289" t="s">
        <v>116</v>
      </c>
      <c r="L54" s="266"/>
      <c r="M54" s="266"/>
    </row>
    <row r="55" spans="1:13" ht="24.75" customHeight="1">
      <c r="A55" s="268"/>
      <c r="B55" s="268"/>
      <c r="C55" s="10" t="s">
        <v>154</v>
      </c>
      <c r="D55" s="34">
        <f>D25</f>
        <v>9567.085579999999</v>
      </c>
      <c r="E55" s="34">
        <f aca="true" t="shared" si="3" ref="E55:J55">E25</f>
        <v>0</v>
      </c>
      <c r="F55" s="34">
        <f t="shared" si="3"/>
        <v>3000</v>
      </c>
      <c r="G55" s="34">
        <f t="shared" si="3"/>
        <v>0</v>
      </c>
      <c r="H55" s="34">
        <f t="shared" si="3"/>
        <v>3000</v>
      </c>
      <c r="I55" s="34">
        <f t="shared" si="3"/>
        <v>6567.08558</v>
      </c>
      <c r="J55" s="34">
        <f t="shared" si="3"/>
        <v>0</v>
      </c>
      <c r="K55" s="289"/>
      <c r="L55" s="266"/>
      <c r="M55" s="266"/>
    </row>
    <row r="56" spans="1:13" ht="24.75" customHeight="1">
      <c r="A56" s="268"/>
      <c r="B56" s="268"/>
      <c r="C56" s="42" t="s">
        <v>155</v>
      </c>
      <c r="D56" s="34">
        <f>D31+D47</f>
        <v>10857.673999999999</v>
      </c>
      <c r="E56" s="34">
        <f>E31</f>
        <v>0</v>
      </c>
      <c r="F56" s="34">
        <f>F47</f>
        <v>6000</v>
      </c>
      <c r="G56" s="34">
        <f>G47</f>
        <v>6000</v>
      </c>
      <c r="H56" s="34">
        <f>H47</f>
        <v>0</v>
      </c>
      <c r="I56" s="34">
        <f>I31+I47</f>
        <v>4857.674</v>
      </c>
      <c r="J56" s="34">
        <v>0</v>
      </c>
      <c r="K56" s="289"/>
      <c r="L56" s="266"/>
      <c r="M56" s="266"/>
    </row>
    <row r="57" spans="1:13" ht="24.75" customHeight="1">
      <c r="A57" s="268"/>
      <c r="B57" s="268"/>
      <c r="C57" s="42" t="s">
        <v>211</v>
      </c>
      <c r="D57" s="34">
        <f>F57+I57</f>
        <v>9664.914700000001</v>
      </c>
      <c r="E57" s="34">
        <f aca="true" t="shared" si="4" ref="E57:J57">E35</f>
        <v>0</v>
      </c>
      <c r="F57" s="34">
        <f>G57</f>
        <v>6000</v>
      </c>
      <c r="G57" s="34">
        <f>G48</f>
        <v>6000</v>
      </c>
      <c r="H57" s="34">
        <f t="shared" si="4"/>
        <v>0</v>
      </c>
      <c r="I57" s="34">
        <f>I48+I35</f>
        <v>3664.9147000000003</v>
      </c>
      <c r="J57" s="34">
        <f t="shared" si="4"/>
        <v>0</v>
      </c>
      <c r="K57" s="289"/>
      <c r="L57" s="266"/>
      <c r="M57" s="266"/>
    </row>
    <row r="58" spans="1:13" ht="24.75" customHeight="1">
      <c r="A58" s="268"/>
      <c r="B58" s="268"/>
      <c r="C58" s="68" t="s">
        <v>222</v>
      </c>
      <c r="D58" s="73">
        <f>D51+D41</f>
        <v>8228.414</v>
      </c>
      <c r="E58" s="73">
        <f aca="true" t="shared" si="5" ref="E58:J58">E41</f>
        <v>0</v>
      </c>
      <c r="F58" s="73">
        <f>F51</f>
        <v>6000</v>
      </c>
      <c r="G58" s="73">
        <f>G51</f>
        <v>6000</v>
      </c>
      <c r="H58" s="73">
        <f t="shared" si="5"/>
        <v>0</v>
      </c>
      <c r="I58" s="73">
        <f>I51+I41</f>
        <v>2228.414</v>
      </c>
      <c r="J58" s="73">
        <f t="shared" si="5"/>
        <v>0</v>
      </c>
      <c r="K58" s="289"/>
      <c r="L58" s="266"/>
      <c r="M58" s="266"/>
    </row>
    <row r="59" spans="1:13" ht="24.75" customHeight="1">
      <c r="A59" s="268"/>
      <c r="B59" s="268"/>
      <c r="C59" s="6" t="s">
        <v>223</v>
      </c>
      <c r="D59" s="34">
        <f>F59+I59</f>
        <v>3500</v>
      </c>
      <c r="E59" s="34">
        <v>0</v>
      </c>
      <c r="F59" s="34">
        <f>F52</f>
        <v>0</v>
      </c>
      <c r="G59" s="34">
        <f>F52</f>
        <v>0</v>
      </c>
      <c r="H59" s="34">
        <v>0</v>
      </c>
      <c r="I59" s="34">
        <f>I52+I42</f>
        <v>3500</v>
      </c>
      <c r="J59" s="34">
        <v>0</v>
      </c>
      <c r="K59" s="289"/>
      <c r="L59" s="266"/>
      <c r="M59" s="266"/>
    </row>
    <row r="60" spans="1:13" ht="24.75" customHeight="1">
      <c r="A60" s="268"/>
      <c r="B60" s="268"/>
      <c r="C60" s="6" t="s">
        <v>455</v>
      </c>
      <c r="D60" s="34">
        <f>F60+I60</f>
        <v>3500</v>
      </c>
      <c r="E60" s="34">
        <v>0</v>
      </c>
      <c r="F60" s="34">
        <f>F53</f>
        <v>0</v>
      </c>
      <c r="G60" s="34">
        <f>F53</f>
        <v>0</v>
      </c>
      <c r="H60" s="34">
        <v>0</v>
      </c>
      <c r="I60" s="34">
        <f>I53+I43</f>
        <v>3500</v>
      </c>
      <c r="J60" s="34">
        <v>0</v>
      </c>
      <c r="K60" s="289"/>
      <c r="L60" s="266"/>
      <c r="M60" s="266"/>
    </row>
    <row r="61" spans="1:13" ht="24.75" customHeight="1">
      <c r="A61" s="268"/>
      <c r="B61" s="268"/>
      <c r="C61" s="21" t="s">
        <v>103</v>
      </c>
      <c r="D61" s="34">
        <f>D54+D55+D56+D57+D58+D59+D60</f>
        <v>72207.49371</v>
      </c>
      <c r="E61" s="34">
        <f>E54+E55+E56+E57+E58</f>
        <v>0</v>
      </c>
      <c r="F61" s="34">
        <f>F54+F55+F56+F57+F58+F59</f>
        <v>28400</v>
      </c>
      <c r="G61" s="34">
        <f>G56+G57+G58+G59+G60</f>
        <v>18000</v>
      </c>
      <c r="H61" s="34">
        <f>H54+H55</f>
        <v>10400</v>
      </c>
      <c r="I61" s="34">
        <f>I54+I55+I56+I57+I58+I59+I60</f>
        <v>43807.493709999995</v>
      </c>
      <c r="J61" s="34">
        <f>J54+J55+J56+J57+J58</f>
        <v>0</v>
      </c>
      <c r="K61" s="289"/>
      <c r="L61" s="266"/>
      <c r="M61" s="266"/>
    </row>
    <row r="62" spans="1:13" ht="18" customHeight="1">
      <c r="A62" s="19"/>
      <c r="B62" s="22"/>
      <c r="C62" s="27"/>
      <c r="D62" s="24"/>
      <c r="E62" s="24"/>
      <c r="F62" s="24"/>
      <c r="G62" s="24"/>
      <c r="H62" s="24"/>
      <c r="I62" s="24"/>
      <c r="J62" s="28"/>
      <c r="K62" s="19"/>
      <c r="L62" s="20"/>
      <c r="M62" s="20"/>
    </row>
    <row r="63" spans="2:9" ht="27" customHeight="1">
      <c r="B63" s="29"/>
      <c r="C63" s="29"/>
      <c r="D63" s="29"/>
      <c r="G63" s="288"/>
      <c r="H63" s="288"/>
      <c r="I63" s="288"/>
    </row>
    <row r="64" ht="15">
      <c r="B64" s="2"/>
    </row>
    <row r="65" spans="2:9" ht="31.5" customHeight="1">
      <c r="B65" s="2"/>
      <c r="G65" s="288"/>
      <c r="H65" s="288"/>
      <c r="I65" s="288"/>
    </row>
    <row r="66" ht="15">
      <c r="B66" s="2"/>
    </row>
    <row r="67" spans="2:9" ht="24.75" customHeight="1">
      <c r="B67" s="2"/>
      <c r="G67" s="288"/>
      <c r="H67" s="288"/>
      <c r="I67" s="288"/>
    </row>
    <row r="68" ht="15">
      <c r="B68" s="2"/>
    </row>
    <row r="69" spans="2:9" ht="30" customHeight="1">
      <c r="B69" s="2"/>
      <c r="G69" s="288"/>
      <c r="H69" s="288"/>
      <c r="I69" s="288"/>
    </row>
    <row r="70" ht="15">
      <c r="B70" s="2"/>
    </row>
    <row r="71" spans="2:11" ht="24" customHeight="1">
      <c r="B71" s="14"/>
      <c r="C71" s="14"/>
      <c r="D71" s="14"/>
      <c r="E71" s="14"/>
      <c r="F71" s="14"/>
      <c r="G71" s="287"/>
      <c r="H71" s="287"/>
      <c r="I71" s="287"/>
      <c r="J71" s="14"/>
      <c r="K71" s="14"/>
    </row>
  </sheetData>
  <sheetProtection/>
  <mergeCells count="51">
    <mergeCell ref="L54:M61"/>
    <mergeCell ref="A1:M1"/>
    <mergeCell ref="A54:A61"/>
    <mergeCell ref="B54:B61"/>
    <mergeCell ref="K40:K43"/>
    <mergeCell ref="L40:M43"/>
    <mergeCell ref="A4:M4"/>
    <mergeCell ref="K6:M6"/>
    <mergeCell ref="A7:M7"/>
    <mergeCell ref="F10:I10"/>
    <mergeCell ref="A9:A13"/>
    <mergeCell ref="J9:J13"/>
    <mergeCell ref="A2:D2"/>
    <mergeCell ref="E2:M2"/>
    <mergeCell ref="A3:M3"/>
    <mergeCell ref="A5:M5"/>
    <mergeCell ref="F11:H11"/>
    <mergeCell ref="I11:I13"/>
    <mergeCell ref="D9:D13"/>
    <mergeCell ref="E9:I9"/>
    <mergeCell ref="A17:M17"/>
    <mergeCell ref="A41:A43"/>
    <mergeCell ref="K9:K13"/>
    <mergeCell ref="G12:H12"/>
    <mergeCell ref="F12:F13"/>
    <mergeCell ref="L14:M14"/>
    <mergeCell ref="B9:B13"/>
    <mergeCell ref="C9:C13"/>
    <mergeCell ref="L9:M13"/>
    <mergeCell ref="E10:E13"/>
    <mergeCell ref="K54:K61"/>
    <mergeCell ref="K48:K51"/>
    <mergeCell ref="B15:M15"/>
    <mergeCell ref="A16:M16"/>
    <mergeCell ref="B44:M44"/>
    <mergeCell ref="L31:M39"/>
    <mergeCell ref="K35:K39"/>
    <mergeCell ref="A18:M18"/>
    <mergeCell ref="L19:M22"/>
    <mergeCell ref="L23:M30"/>
    <mergeCell ref="G71:I71"/>
    <mergeCell ref="G63:I63"/>
    <mergeCell ref="G65:I65"/>
    <mergeCell ref="G67:I67"/>
    <mergeCell ref="G69:I69"/>
    <mergeCell ref="L47:M51"/>
    <mergeCell ref="K52:K53"/>
    <mergeCell ref="L52:M53"/>
    <mergeCell ref="B41:B43"/>
    <mergeCell ref="A45:M45"/>
    <mergeCell ref="A46:M4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5" r:id="rId1"/>
  <rowBreaks count="4" manualBreakCount="4">
    <brk id="22" max="12" man="1"/>
    <brk id="30" max="12" man="1"/>
    <brk id="39" max="12" man="1"/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view="pageBreakPreview" zoomScale="75" zoomScaleNormal="75" zoomScaleSheetLayoutView="75" workbookViewId="0" topLeftCell="A157">
      <selection activeCell="I71" sqref="I71"/>
    </sheetView>
  </sheetViews>
  <sheetFormatPr defaultColWidth="9.140625" defaultRowHeight="12.75"/>
  <cols>
    <col min="1" max="1" width="7.851562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3" ht="21" customHeight="1">
      <c r="A1" s="267" t="s">
        <v>274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64"/>
    </row>
    <row r="2" spans="1:13" ht="21" customHeight="1">
      <c r="A2" s="265" t="s">
        <v>451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9"/>
    </row>
    <row r="3" spans="1:13" ht="21" customHeight="1">
      <c r="A3" s="265" t="s">
        <v>438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9"/>
    </row>
    <row r="4" spans="1:13" ht="21" customHeight="1">
      <c r="A4" s="265" t="s">
        <v>439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9"/>
    </row>
    <row r="5" spans="1:13" ht="15.7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9"/>
    </row>
    <row r="6" spans="1:12" ht="15">
      <c r="A6" s="7"/>
      <c r="J6" s="265"/>
      <c r="K6" s="265"/>
      <c r="L6" s="265"/>
    </row>
    <row r="7" spans="1:12" ht="33" customHeight="1">
      <c r="A7" s="241" t="s">
        <v>207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</row>
    <row r="8" spans="1:12" ht="1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ht="18.75" customHeight="1">
      <c r="A9" s="300" t="s">
        <v>110</v>
      </c>
      <c r="B9" s="300" t="s">
        <v>134</v>
      </c>
      <c r="C9" s="300" t="s">
        <v>123</v>
      </c>
      <c r="D9" s="300" t="s">
        <v>124</v>
      </c>
      <c r="E9" s="300" t="s">
        <v>135</v>
      </c>
      <c r="F9" s="300"/>
      <c r="G9" s="300"/>
      <c r="H9" s="300"/>
      <c r="I9" s="300"/>
      <c r="J9" s="300" t="s">
        <v>136</v>
      </c>
      <c r="K9" s="300" t="s">
        <v>137</v>
      </c>
      <c r="L9" s="300" t="s">
        <v>138</v>
      </c>
    </row>
    <row r="10" spans="1:12" ht="18" customHeight="1">
      <c r="A10" s="300"/>
      <c r="B10" s="300"/>
      <c r="C10" s="300"/>
      <c r="D10" s="300"/>
      <c r="E10" s="300" t="s">
        <v>139</v>
      </c>
      <c r="F10" s="300" t="s">
        <v>128</v>
      </c>
      <c r="G10" s="300"/>
      <c r="H10" s="300"/>
      <c r="I10" s="300"/>
      <c r="J10" s="300"/>
      <c r="K10" s="300"/>
      <c r="L10" s="300"/>
    </row>
    <row r="11" spans="1:12" ht="27" customHeight="1">
      <c r="A11" s="300"/>
      <c r="B11" s="300"/>
      <c r="C11" s="300"/>
      <c r="D11" s="300"/>
      <c r="E11" s="300"/>
      <c r="F11" s="300" t="s">
        <v>140</v>
      </c>
      <c r="G11" s="300"/>
      <c r="H11" s="300"/>
      <c r="I11" s="300" t="s">
        <v>113</v>
      </c>
      <c r="J11" s="300"/>
      <c r="K11" s="300"/>
      <c r="L11" s="300"/>
    </row>
    <row r="12" spans="1:12" ht="18.75" customHeight="1">
      <c r="A12" s="300"/>
      <c r="B12" s="300"/>
      <c r="C12" s="300"/>
      <c r="D12" s="300"/>
      <c r="E12" s="300"/>
      <c r="F12" s="300" t="s">
        <v>221</v>
      </c>
      <c r="G12" s="300" t="s">
        <v>218</v>
      </c>
      <c r="H12" s="300"/>
      <c r="I12" s="300"/>
      <c r="J12" s="300"/>
      <c r="K12" s="300"/>
      <c r="L12" s="300"/>
    </row>
    <row r="13" spans="1:12" ht="40.5" customHeight="1">
      <c r="A13" s="300"/>
      <c r="B13" s="300"/>
      <c r="C13" s="300"/>
      <c r="D13" s="300"/>
      <c r="E13" s="300"/>
      <c r="F13" s="300"/>
      <c r="G13" s="6" t="s">
        <v>219</v>
      </c>
      <c r="H13" s="6" t="s">
        <v>220</v>
      </c>
      <c r="I13" s="300"/>
      <c r="J13" s="300"/>
      <c r="K13" s="300"/>
      <c r="L13" s="300"/>
    </row>
    <row r="14" spans="1:12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</row>
    <row r="15" spans="1:12" ht="21" customHeight="1">
      <c r="A15" s="23">
        <v>1</v>
      </c>
      <c r="B15" s="243" t="s">
        <v>165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1:12" ht="21.75" customHeight="1">
      <c r="A16" s="301" t="s">
        <v>166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</row>
    <row r="17" spans="1:12" ht="12.75">
      <c r="A17" s="301" t="s">
        <v>167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</row>
    <row r="18" spans="1:12" ht="11.2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</row>
    <row r="19" spans="1:12" ht="20.25" customHeight="1">
      <c r="A19" s="299" t="s">
        <v>151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</row>
    <row r="20" spans="1:13" ht="19.5" customHeight="1">
      <c r="A20" s="271" t="s">
        <v>115</v>
      </c>
      <c r="B20" s="279" t="s">
        <v>142</v>
      </c>
      <c r="C20" s="10" t="s">
        <v>153</v>
      </c>
      <c r="D20" s="31">
        <f aca="true" t="shared" si="0" ref="D20:D25">I20</f>
        <v>1087.928</v>
      </c>
      <c r="E20" s="31">
        <v>0</v>
      </c>
      <c r="F20" s="31">
        <v>0</v>
      </c>
      <c r="G20" s="31">
        <v>0</v>
      </c>
      <c r="H20" s="31">
        <v>0</v>
      </c>
      <c r="I20" s="31">
        <v>1087.928</v>
      </c>
      <c r="J20" s="47">
        <v>0</v>
      </c>
      <c r="K20" s="253" t="s">
        <v>117</v>
      </c>
      <c r="L20" s="279" t="s">
        <v>141</v>
      </c>
      <c r="M20" s="8"/>
    </row>
    <row r="21" spans="1:13" ht="19.5" customHeight="1">
      <c r="A21" s="272"/>
      <c r="B21" s="290"/>
      <c r="C21" s="6" t="s">
        <v>154</v>
      </c>
      <c r="D21" s="31">
        <f t="shared" si="0"/>
        <v>1087.445</v>
      </c>
      <c r="E21" s="31">
        <v>0</v>
      </c>
      <c r="F21" s="31">
        <v>0</v>
      </c>
      <c r="G21" s="31">
        <v>0</v>
      </c>
      <c r="H21" s="31">
        <v>0</v>
      </c>
      <c r="I21" s="31">
        <v>1087.445</v>
      </c>
      <c r="J21" s="47">
        <v>0</v>
      </c>
      <c r="K21" s="254"/>
      <c r="L21" s="290"/>
      <c r="M21" s="8"/>
    </row>
    <row r="22" spans="1:13" ht="19.5" customHeight="1">
      <c r="A22" s="272"/>
      <c r="B22" s="290"/>
      <c r="C22" s="42" t="s">
        <v>155</v>
      </c>
      <c r="D22" s="31">
        <f t="shared" si="0"/>
        <v>1130.876</v>
      </c>
      <c r="E22" s="31">
        <v>0</v>
      </c>
      <c r="F22" s="31">
        <v>0</v>
      </c>
      <c r="G22" s="31">
        <v>0</v>
      </c>
      <c r="H22" s="31">
        <v>0</v>
      </c>
      <c r="I22" s="31">
        <v>1130.876</v>
      </c>
      <c r="J22" s="31">
        <v>0</v>
      </c>
      <c r="K22" s="254"/>
      <c r="L22" s="290"/>
      <c r="M22" s="8"/>
    </row>
    <row r="23" spans="1:13" ht="19.5" customHeight="1">
      <c r="A23" s="272"/>
      <c r="B23" s="290"/>
      <c r="C23" s="42" t="s">
        <v>211</v>
      </c>
      <c r="D23" s="31">
        <f t="shared" si="0"/>
        <v>1250</v>
      </c>
      <c r="E23" s="31">
        <v>0</v>
      </c>
      <c r="F23" s="31">
        <v>0</v>
      </c>
      <c r="G23" s="31">
        <v>0</v>
      </c>
      <c r="H23" s="31">
        <v>0</v>
      </c>
      <c r="I23" s="31">
        <v>1250</v>
      </c>
      <c r="J23" s="31">
        <v>0</v>
      </c>
      <c r="K23" s="254"/>
      <c r="L23" s="290"/>
      <c r="M23" s="8"/>
    </row>
    <row r="24" spans="1:13" ht="19.5" customHeight="1">
      <c r="A24" s="272"/>
      <c r="B24" s="290"/>
      <c r="C24" s="68" t="s">
        <v>222</v>
      </c>
      <c r="D24" s="66">
        <f t="shared" si="0"/>
        <v>1287.5</v>
      </c>
      <c r="E24" s="66">
        <v>0</v>
      </c>
      <c r="F24" s="66">
        <v>0</v>
      </c>
      <c r="G24" s="66">
        <v>0</v>
      </c>
      <c r="H24" s="66">
        <v>0</v>
      </c>
      <c r="I24" s="66">
        <v>1287.5</v>
      </c>
      <c r="J24" s="66">
        <v>0</v>
      </c>
      <c r="K24" s="254"/>
      <c r="L24" s="290"/>
      <c r="M24" s="8"/>
    </row>
    <row r="25" spans="1:13" ht="19.5" customHeight="1">
      <c r="A25" s="272"/>
      <c r="B25" s="290"/>
      <c r="C25" s="42" t="s">
        <v>223</v>
      </c>
      <c r="D25" s="31">
        <f t="shared" si="0"/>
        <v>1300</v>
      </c>
      <c r="E25" s="31">
        <v>0</v>
      </c>
      <c r="F25" s="31">
        <v>0</v>
      </c>
      <c r="G25" s="31">
        <v>0</v>
      </c>
      <c r="H25" s="31">
        <v>0</v>
      </c>
      <c r="I25" s="31">
        <v>1300</v>
      </c>
      <c r="J25" s="31">
        <v>0</v>
      </c>
      <c r="K25" s="254"/>
      <c r="L25" s="290"/>
      <c r="M25" s="8"/>
    </row>
    <row r="26" spans="1:13" ht="19.5" customHeight="1">
      <c r="A26" s="252"/>
      <c r="B26" s="280"/>
      <c r="C26" s="42" t="s">
        <v>455</v>
      </c>
      <c r="D26" s="31">
        <f>I26</f>
        <v>1300</v>
      </c>
      <c r="E26" s="31">
        <v>0</v>
      </c>
      <c r="F26" s="31">
        <v>0</v>
      </c>
      <c r="G26" s="31">
        <v>0</v>
      </c>
      <c r="H26" s="31">
        <v>0</v>
      </c>
      <c r="I26" s="31">
        <v>1300</v>
      </c>
      <c r="J26" s="31">
        <v>0</v>
      </c>
      <c r="K26" s="255"/>
      <c r="L26" s="290"/>
      <c r="M26" s="8"/>
    </row>
    <row r="27" spans="1:13" ht="19.5" customHeight="1">
      <c r="A27" s="271" t="s">
        <v>118</v>
      </c>
      <c r="B27" s="279" t="s">
        <v>143</v>
      </c>
      <c r="C27" s="10" t="s">
        <v>153</v>
      </c>
      <c r="D27" s="31">
        <f>E27+I27</f>
        <v>120.6</v>
      </c>
      <c r="E27" s="31">
        <v>120.6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53" t="s">
        <v>117</v>
      </c>
      <c r="L27" s="290"/>
      <c r="M27" s="8"/>
    </row>
    <row r="28" spans="1:13" ht="19.5" customHeight="1">
      <c r="A28" s="272"/>
      <c r="B28" s="290"/>
      <c r="C28" s="42" t="s">
        <v>154</v>
      </c>
      <c r="D28" s="31">
        <f>E28+I28</f>
        <v>120.6</v>
      </c>
      <c r="E28" s="31">
        <v>120.6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54"/>
      <c r="L28" s="290"/>
      <c r="M28" s="8"/>
    </row>
    <row r="29" spans="1:13" ht="19.5" customHeight="1">
      <c r="A29" s="272"/>
      <c r="B29" s="290"/>
      <c r="C29" s="42" t="s">
        <v>155</v>
      </c>
      <c r="D29" s="49">
        <f>E29+I29</f>
        <v>123.3</v>
      </c>
      <c r="E29" s="49">
        <v>123.3</v>
      </c>
      <c r="F29" s="31">
        <v>0</v>
      </c>
      <c r="G29" s="31">
        <v>0</v>
      </c>
      <c r="H29" s="31">
        <v>0</v>
      </c>
      <c r="I29" s="49">
        <v>0</v>
      </c>
      <c r="J29" s="49">
        <v>0</v>
      </c>
      <c r="K29" s="254"/>
      <c r="L29" s="290"/>
      <c r="M29" s="9"/>
    </row>
    <row r="30" spans="1:13" ht="19.5" customHeight="1">
      <c r="A30" s="272"/>
      <c r="B30" s="290"/>
      <c r="C30" s="42" t="s">
        <v>211</v>
      </c>
      <c r="D30" s="49">
        <f>E30</f>
        <v>123.3</v>
      </c>
      <c r="E30" s="49">
        <v>123.3</v>
      </c>
      <c r="F30" s="31">
        <v>0</v>
      </c>
      <c r="G30" s="31">
        <v>0</v>
      </c>
      <c r="H30" s="31">
        <v>0</v>
      </c>
      <c r="I30" s="49">
        <v>0</v>
      </c>
      <c r="J30" s="49">
        <v>0</v>
      </c>
      <c r="K30" s="254"/>
      <c r="L30" s="290"/>
      <c r="M30" s="9"/>
    </row>
    <row r="31" spans="1:13" ht="19.5" customHeight="1">
      <c r="A31" s="272"/>
      <c r="B31" s="290"/>
      <c r="C31" s="68" t="s">
        <v>222</v>
      </c>
      <c r="D31" s="70">
        <f>E31</f>
        <v>123.3</v>
      </c>
      <c r="E31" s="70">
        <v>123.3</v>
      </c>
      <c r="F31" s="66">
        <v>0</v>
      </c>
      <c r="G31" s="66">
        <v>0</v>
      </c>
      <c r="H31" s="66">
        <v>0</v>
      </c>
      <c r="I31" s="70">
        <v>0</v>
      </c>
      <c r="J31" s="70">
        <v>0</v>
      </c>
      <c r="K31" s="254"/>
      <c r="L31" s="290"/>
      <c r="M31" s="9"/>
    </row>
    <row r="32" spans="1:13" ht="19.5" customHeight="1">
      <c r="A32" s="272"/>
      <c r="B32" s="290"/>
      <c r="C32" s="42" t="s">
        <v>223</v>
      </c>
      <c r="D32" s="49">
        <f>E32</f>
        <v>123.3</v>
      </c>
      <c r="E32" s="49">
        <v>123.3</v>
      </c>
      <c r="F32" s="31">
        <v>0</v>
      </c>
      <c r="G32" s="31">
        <v>0</v>
      </c>
      <c r="H32" s="31">
        <v>0</v>
      </c>
      <c r="I32" s="49">
        <v>0</v>
      </c>
      <c r="J32" s="49">
        <v>0</v>
      </c>
      <c r="K32" s="254"/>
      <c r="L32" s="290"/>
      <c r="M32" s="9"/>
    </row>
    <row r="33" spans="1:13" ht="19.5" customHeight="1">
      <c r="A33" s="252"/>
      <c r="B33" s="280"/>
      <c r="C33" s="42" t="s">
        <v>455</v>
      </c>
      <c r="D33" s="49">
        <f>E33</f>
        <v>123.3</v>
      </c>
      <c r="E33" s="49">
        <v>123.3</v>
      </c>
      <c r="F33" s="31">
        <v>0</v>
      </c>
      <c r="G33" s="31">
        <v>0</v>
      </c>
      <c r="H33" s="31">
        <v>0</v>
      </c>
      <c r="I33" s="49">
        <v>0</v>
      </c>
      <c r="J33" s="49">
        <v>0</v>
      </c>
      <c r="K33" s="255"/>
      <c r="L33" s="290"/>
      <c r="M33" s="9"/>
    </row>
    <row r="34" spans="1:14" ht="19.5" customHeight="1">
      <c r="A34" s="271" t="s">
        <v>120</v>
      </c>
      <c r="B34" s="279" t="s">
        <v>210</v>
      </c>
      <c r="C34" s="10" t="s">
        <v>153</v>
      </c>
      <c r="D34" s="31">
        <f aca="true" t="shared" si="1" ref="D34:D75">I34</f>
        <v>139.72</v>
      </c>
      <c r="E34" s="31">
        <v>0</v>
      </c>
      <c r="F34" s="31">
        <v>0</v>
      </c>
      <c r="G34" s="31">
        <v>0</v>
      </c>
      <c r="H34" s="31">
        <v>0</v>
      </c>
      <c r="I34" s="31">
        <v>139.72</v>
      </c>
      <c r="J34" s="31">
        <v>0</v>
      </c>
      <c r="K34" s="279" t="s">
        <v>144</v>
      </c>
      <c r="L34" s="297" t="s">
        <v>141</v>
      </c>
      <c r="M34" s="9"/>
      <c r="N34" s="1"/>
    </row>
    <row r="35" spans="1:14" ht="19.5" customHeight="1">
      <c r="A35" s="272"/>
      <c r="B35" s="290"/>
      <c r="C35" s="42" t="s">
        <v>154</v>
      </c>
      <c r="D35" s="31">
        <f t="shared" si="1"/>
        <v>97.2</v>
      </c>
      <c r="E35" s="31">
        <v>0</v>
      </c>
      <c r="F35" s="31">
        <v>0</v>
      </c>
      <c r="G35" s="31">
        <v>0</v>
      </c>
      <c r="H35" s="31">
        <v>0</v>
      </c>
      <c r="I35" s="49">
        <v>97.2</v>
      </c>
      <c r="J35" s="49">
        <v>0</v>
      </c>
      <c r="K35" s="290"/>
      <c r="L35" s="297"/>
      <c r="M35" s="9"/>
      <c r="N35" s="1"/>
    </row>
    <row r="36" spans="1:14" ht="19.5" customHeight="1">
      <c r="A36" s="272"/>
      <c r="B36" s="290"/>
      <c r="C36" s="42" t="s">
        <v>155</v>
      </c>
      <c r="D36" s="49">
        <f t="shared" si="1"/>
        <v>84.34</v>
      </c>
      <c r="E36" s="49">
        <v>0</v>
      </c>
      <c r="F36" s="31">
        <v>0</v>
      </c>
      <c r="G36" s="31">
        <v>0</v>
      </c>
      <c r="H36" s="31">
        <v>0</v>
      </c>
      <c r="I36" s="49">
        <v>84.34</v>
      </c>
      <c r="J36" s="49">
        <v>0</v>
      </c>
      <c r="K36" s="290"/>
      <c r="L36" s="297"/>
      <c r="M36" s="9"/>
      <c r="N36" s="1"/>
    </row>
    <row r="37" spans="1:14" ht="19.5" customHeight="1">
      <c r="A37" s="272"/>
      <c r="B37" s="290"/>
      <c r="C37" s="42" t="s">
        <v>211</v>
      </c>
      <c r="D37" s="49">
        <f t="shared" si="1"/>
        <v>83.23608</v>
      </c>
      <c r="E37" s="49">
        <v>0</v>
      </c>
      <c r="F37" s="31">
        <v>0</v>
      </c>
      <c r="G37" s="31">
        <v>0</v>
      </c>
      <c r="H37" s="31">
        <v>0</v>
      </c>
      <c r="I37" s="49">
        <v>83.23608</v>
      </c>
      <c r="J37" s="49">
        <v>0</v>
      </c>
      <c r="K37" s="290"/>
      <c r="L37" s="297"/>
      <c r="M37" s="9"/>
      <c r="N37" s="1"/>
    </row>
    <row r="38" spans="1:14" ht="19.5" customHeight="1">
      <c r="A38" s="272"/>
      <c r="B38" s="290"/>
      <c r="C38" s="68" t="s">
        <v>222</v>
      </c>
      <c r="D38" s="70">
        <f t="shared" si="1"/>
        <v>158</v>
      </c>
      <c r="E38" s="70">
        <v>0</v>
      </c>
      <c r="F38" s="70">
        <v>0</v>
      </c>
      <c r="G38" s="70">
        <v>0</v>
      </c>
      <c r="H38" s="70">
        <v>0</v>
      </c>
      <c r="I38" s="70">
        <v>158</v>
      </c>
      <c r="J38" s="70">
        <v>0</v>
      </c>
      <c r="K38" s="290"/>
      <c r="L38" s="297"/>
      <c r="M38" s="9"/>
      <c r="N38" s="1"/>
    </row>
    <row r="39" spans="1:14" ht="19.5" customHeight="1">
      <c r="A39" s="272"/>
      <c r="B39" s="290"/>
      <c r="C39" s="42" t="s">
        <v>223</v>
      </c>
      <c r="D39" s="49">
        <f t="shared" si="1"/>
        <v>158</v>
      </c>
      <c r="E39" s="49">
        <v>0</v>
      </c>
      <c r="F39" s="49">
        <v>0</v>
      </c>
      <c r="G39" s="49">
        <v>0</v>
      </c>
      <c r="H39" s="49">
        <v>0</v>
      </c>
      <c r="I39" s="49">
        <v>158</v>
      </c>
      <c r="J39" s="49">
        <v>0</v>
      </c>
      <c r="K39" s="290"/>
      <c r="L39" s="297"/>
      <c r="M39" s="9"/>
      <c r="N39" s="1"/>
    </row>
    <row r="40" spans="1:14" ht="19.5" customHeight="1">
      <c r="A40" s="252"/>
      <c r="B40" s="280"/>
      <c r="C40" s="42" t="s">
        <v>455</v>
      </c>
      <c r="D40" s="49">
        <f>I40</f>
        <v>158</v>
      </c>
      <c r="E40" s="49">
        <v>0</v>
      </c>
      <c r="F40" s="49">
        <v>0</v>
      </c>
      <c r="G40" s="49">
        <v>0</v>
      </c>
      <c r="H40" s="49">
        <v>0</v>
      </c>
      <c r="I40" s="49">
        <v>158</v>
      </c>
      <c r="J40" s="49">
        <v>0</v>
      </c>
      <c r="K40" s="280"/>
      <c r="L40" s="297"/>
      <c r="M40" s="9"/>
      <c r="N40" s="1"/>
    </row>
    <row r="41" spans="1:14" ht="19.5" customHeight="1">
      <c r="A41" s="271" t="s">
        <v>121</v>
      </c>
      <c r="B41" s="279" t="s">
        <v>204</v>
      </c>
      <c r="C41" s="10" t="s">
        <v>153</v>
      </c>
      <c r="D41" s="49">
        <f t="shared" si="1"/>
        <v>675.03571</v>
      </c>
      <c r="E41" s="49">
        <v>0</v>
      </c>
      <c r="F41" s="31">
        <v>0</v>
      </c>
      <c r="G41" s="31">
        <v>0</v>
      </c>
      <c r="H41" s="31">
        <v>0</v>
      </c>
      <c r="I41" s="49">
        <v>675.03571</v>
      </c>
      <c r="J41" s="49">
        <v>0</v>
      </c>
      <c r="K41" s="253" t="s">
        <v>117</v>
      </c>
      <c r="L41" s="297"/>
      <c r="M41" s="9"/>
      <c r="N41" s="1"/>
    </row>
    <row r="42" spans="1:14" ht="19.5" customHeight="1">
      <c r="A42" s="272"/>
      <c r="B42" s="290"/>
      <c r="C42" s="42" t="s">
        <v>154</v>
      </c>
      <c r="D42" s="49">
        <f t="shared" si="1"/>
        <v>680</v>
      </c>
      <c r="E42" s="49">
        <v>0</v>
      </c>
      <c r="F42" s="31">
        <v>0</v>
      </c>
      <c r="G42" s="31">
        <v>0</v>
      </c>
      <c r="H42" s="31">
        <v>0</v>
      </c>
      <c r="I42" s="49">
        <v>680</v>
      </c>
      <c r="J42" s="49">
        <v>0</v>
      </c>
      <c r="K42" s="254"/>
      <c r="L42" s="297"/>
      <c r="M42" s="9"/>
      <c r="N42" s="1"/>
    </row>
    <row r="43" spans="1:14" ht="19.5" customHeight="1">
      <c r="A43" s="272"/>
      <c r="B43" s="290"/>
      <c r="C43" s="42" t="s">
        <v>155</v>
      </c>
      <c r="D43" s="49">
        <f t="shared" si="1"/>
        <v>0</v>
      </c>
      <c r="E43" s="49">
        <v>0</v>
      </c>
      <c r="F43" s="31">
        <v>0</v>
      </c>
      <c r="G43" s="31">
        <v>0</v>
      </c>
      <c r="H43" s="31">
        <v>0</v>
      </c>
      <c r="I43" s="49">
        <v>0</v>
      </c>
      <c r="J43" s="49">
        <v>0</v>
      </c>
      <c r="K43" s="254"/>
      <c r="L43" s="297"/>
      <c r="M43" s="9"/>
      <c r="N43" s="1"/>
    </row>
    <row r="44" spans="1:14" ht="19.5" customHeight="1">
      <c r="A44" s="272"/>
      <c r="B44" s="290"/>
      <c r="C44" s="42" t="s">
        <v>211</v>
      </c>
      <c r="D44" s="49">
        <f t="shared" si="1"/>
        <v>0</v>
      </c>
      <c r="E44" s="49">
        <v>0</v>
      </c>
      <c r="F44" s="31">
        <v>0</v>
      </c>
      <c r="G44" s="31">
        <v>0</v>
      </c>
      <c r="H44" s="31">
        <v>0</v>
      </c>
      <c r="I44" s="49">
        <v>0</v>
      </c>
      <c r="J44" s="49">
        <v>0</v>
      </c>
      <c r="K44" s="254"/>
      <c r="L44" s="297"/>
      <c r="M44" s="9"/>
      <c r="N44" s="1"/>
    </row>
    <row r="45" spans="1:14" ht="19.5" customHeight="1">
      <c r="A45" s="252"/>
      <c r="B45" s="280"/>
      <c r="C45" s="68" t="s">
        <v>222</v>
      </c>
      <c r="D45" s="70">
        <f>I45</f>
        <v>1000</v>
      </c>
      <c r="E45" s="70">
        <v>0</v>
      </c>
      <c r="F45" s="66">
        <v>0</v>
      </c>
      <c r="G45" s="66">
        <v>0</v>
      </c>
      <c r="H45" s="66">
        <v>0</v>
      </c>
      <c r="I45" s="70">
        <v>1000</v>
      </c>
      <c r="J45" s="70">
        <v>0</v>
      </c>
      <c r="K45" s="255"/>
      <c r="L45" s="297"/>
      <c r="M45" s="9"/>
      <c r="N45" s="1"/>
    </row>
    <row r="46" spans="1:14" ht="123" customHeight="1">
      <c r="A46" s="58" t="s">
        <v>149</v>
      </c>
      <c r="B46" s="42" t="s">
        <v>255</v>
      </c>
      <c r="C46" s="10" t="s">
        <v>153</v>
      </c>
      <c r="D46" s="31">
        <f t="shared" si="1"/>
        <v>352.584</v>
      </c>
      <c r="E46" s="31">
        <v>0</v>
      </c>
      <c r="F46" s="31">
        <v>0</v>
      </c>
      <c r="G46" s="31">
        <v>0</v>
      </c>
      <c r="H46" s="31">
        <v>0</v>
      </c>
      <c r="I46" s="31">
        <v>352.584</v>
      </c>
      <c r="J46" s="31">
        <v>0</v>
      </c>
      <c r="K46" s="210" t="s">
        <v>119</v>
      </c>
      <c r="L46" s="297"/>
      <c r="M46" s="9"/>
      <c r="N46" s="1"/>
    </row>
    <row r="47" spans="1:14" ht="49.5" customHeight="1">
      <c r="A47" s="58" t="s">
        <v>192</v>
      </c>
      <c r="B47" s="42" t="s">
        <v>193</v>
      </c>
      <c r="C47" s="10" t="s">
        <v>153</v>
      </c>
      <c r="D47" s="31">
        <f t="shared" si="1"/>
        <v>225.052</v>
      </c>
      <c r="E47" s="31">
        <v>0</v>
      </c>
      <c r="F47" s="31">
        <v>0</v>
      </c>
      <c r="G47" s="31">
        <v>0</v>
      </c>
      <c r="H47" s="31">
        <v>0</v>
      </c>
      <c r="I47" s="31">
        <v>225.052</v>
      </c>
      <c r="J47" s="31">
        <v>0</v>
      </c>
      <c r="K47" s="279" t="s">
        <v>119</v>
      </c>
      <c r="L47" s="297"/>
      <c r="M47" s="9"/>
      <c r="N47" s="1"/>
    </row>
    <row r="48" spans="1:14" ht="30" customHeight="1">
      <c r="A48" s="58" t="s">
        <v>197</v>
      </c>
      <c r="B48" s="42" t="s">
        <v>254</v>
      </c>
      <c r="C48" s="42" t="s">
        <v>154</v>
      </c>
      <c r="D48" s="31">
        <f t="shared" si="1"/>
        <v>200</v>
      </c>
      <c r="E48" s="31">
        <v>0</v>
      </c>
      <c r="F48" s="31">
        <v>0</v>
      </c>
      <c r="G48" s="31">
        <v>0</v>
      </c>
      <c r="H48" s="31">
        <v>0</v>
      </c>
      <c r="I48" s="31">
        <v>200</v>
      </c>
      <c r="J48" s="31">
        <v>0</v>
      </c>
      <c r="K48" s="290"/>
      <c r="L48" s="297"/>
      <c r="M48" s="9"/>
      <c r="N48" s="1"/>
    </row>
    <row r="49" spans="1:14" ht="60" customHeight="1">
      <c r="A49" s="58" t="s">
        <v>198</v>
      </c>
      <c r="B49" s="42" t="s">
        <v>205</v>
      </c>
      <c r="C49" s="6" t="s">
        <v>154</v>
      </c>
      <c r="D49" s="31">
        <f t="shared" si="1"/>
        <v>159.7</v>
      </c>
      <c r="E49" s="31">
        <v>0</v>
      </c>
      <c r="F49" s="31">
        <v>0</v>
      </c>
      <c r="G49" s="31">
        <v>0</v>
      </c>
      <c r="H49" s="31">
        <v>0</v>
      </c>
      <c r="I49" s="31">
        <v>159.7</v>
      </c>
      <c r="J49" s="31">
        <v>0</v>
      </c>
      <c r="K49" s="290"/>
      <c r="L49" s="297"/>
      <c r="M49" s="9"/>
      <c r="N49" s="1"/>
    </row>
    <row r="50" spans="1:14" ht="49.5" customHeight="1">
      <c r="A50" s="58" t="s">
        <v>199</v>
      </c>
      <c r="B50" s="42" t="s">
        <v>200</v>
      </c>
      <c r="C50" s="10" t="s">
        <v>153</v>
      </c>
      <c r="D50" s="31">
        <f t="shared" si="1"/>
        <v>93.265</v>
      </c>
      <c r="E50" s="31">
        <v>0</v>
      </c>
      <c r="F50" s="31">
        <v>0</v>
      </c>
      <c r="G50" s="31">
        <v>0</v>
      </c>
      <c r="H50" s="31">
        <v>0</v>
      </c>
      <c r="I50" s="31">
        <v>93.265</v>
      </c>
      <c r="J50" s="31">
        <v>0</v>
      </c>
      <c r="K50" s="290"/>
      <c r="L50" s="297"/>
      <c r="M50" s="9"/>
      <c r="N50" s="1"/>
    </row>
    <row r="51" spans="1:14" ht="30.75" customHeight="1">
      <c r="A51" s="302" t="s">
        <v>208</v>
      </c>
      <c r="B51" s="279" t="s">
        <v>209</v>
      </c>
      <c r="C51" s="6" t="s">
        <v>154</v>
      </c>
      <c r="D51" s="31">
        <f t="shared" si="1"/>
        <v>222.44925</v>
      </c>
      <c r="E51" s="31">
        <v>0</v>
      </c>
      <c r="F51" s="31">
        <v>0</v>
      </c>
      <c r="G51" s="31">
        <v>0</v>
      </c>
      <c r="H51" s="31">
        <v>0</v>
      </c>
      <c r="I51" s="31">
        <v>222.44925</v>
      </c>
      <c r="J51" s="31">
        <v>0</v>
      </c>
      <c r="K51" s="290"/>
      <c r="L51" s="297"/>
      <c r="M51" s="9"/>
      <c r="N51" s="1"/>
    </row>
    <row r="52" spans="1:14" ht="33" customHeight="1">
      <c r="A52" s="262"/>
      <c r="B52" s="280"/>
      <c r="C52" s="68" t="s">
        <v>222</v>
      </c>
      <c r="D52" s="66">
        <f t="shared" si="1"/>
        <v>240.25</v>
      </c>
      <c r="E52" s="66">
        <v>0</v>
      </c>
      <c r="F52" s="66">
        <v>0</v>
      </c>
      <c r="G52" s="66">
        <v>0</v>
      </c>
      <c r="H52" s="66">
        <v>0</v>
      </c>
      <c r="I52" s="66">
        <v>240.25</v>
      </c>
      <c r="J52" s="66"/>
      <c r="K52" s="280"/>
      <c r="L52" s="297"/>
      <c r="M52" s="9"/>
      <c r="N52" s="1"/>
    </row>
    <row r="53" spans="1:14" ht="60" customHeight="1">
      <c r="A53" s="58" t="s">
        <v>214</v>
      </c>
      <c r="B53" s="42" t="s">
        <v>263</v>
      </c>
      <c r="C53" s="6" t="s">
        <v>154</v>
      </c>
      <c r="D53" s="31">
        <f t="shared" si="1"/>
        <v>1326.547</v>
      </c>
      <c r="E53" s="31">
        <v>0</v>
      </c>
      <c r="F53" s="31">
        <v>0</v>
      </c>
      <c r="G53" s="31">
        <v>0</v>
      </c>
      <c r="H53" s="31">
        <v>0</v>
      </c>
      <c r="I53" s="31">
        <v>1326.547</v>
      </c>
      <c r="J53" s="31">
        <v>0</v>
      </c>
      <c r="K53" s="42" t="s">
        <v>117</v>
      </c>
      <c r="L53" s="297"/>
      <c r="M53" s="9"/>
      <c r="N53" s="1"/>
    </row>
    <row r="54" spans="1:14" ht="60" customHeight="1">
      <c r="A54" s="58" t="s">
        <v>215</v>
      </c>
      <c r="B54" s="42" t="s">
        <v>267</v>
      </c>
      <c r="C54" s="6" t="s">
        <v>154</v>
      </c>
      <c r="D54" s="31">
        <f t="shared" si="1"/>
        <v>71.9</v>
      </c>
      <c r="E54" s="31">
        <v>0</v>
      </c>
      <c r="F54" s="31">
        <v>0</v>
      </c>
      <c r="G54" s="31">
        <v>0</v>
      </c>
      <c r="H54" s="31">
        <v>0</v>
      </c>
      <c r="I54" s="31">
        <v>71.9</v>
      </c>
      <c r="J54" s="31">
        <v>0</v>
      </c>
      <c r="K54" s="289" t="s">
        <v>116</v>
      </c>
      <c r="L54" s="297" t="s">
        <v>141</v>
      </c>
      <c r="M54" s="9"/>
      <c r="N54" s="1"/>
    </row>
    <row r="55" spans="1:14" ht="49.5" customHeight="1">
      <c r="A55" s="58" t="s">
        <v>256</v>
      </c>
      <c r="B55" s="42" t="s">
        <v>258</v>
      </c>
      <c r="C55" s="6" t="s">
        <v>154</v>
      </c>
      <c r="D55" s="31">
        <f t="shared" si="1"/>
        <v>40.267</v>
      </c>
      <c r="E55" s="31">
        <v>0</v>
      </c>
      <c r="F55" s="31">
        <v>0</v>
      </c>
      <c r="G55" s="31">
        <v>0</v>
      </c>
      <c r="H55" s="31">
        <v>0</v>
      </c>
      <c r="I55" s="31">
        <v>40.267</v>
      </c>
      <c r="J55" s="31">
        <v>0</v>
      </c>
      <c r="K55" s="289"/>
      <c r="L55" s="297"/>
      <c r="M55" s="9"/>
      <c r="N55" s="1"/>
    </row>
    <row r="56" spans="1:14" ht="66.75" customHeight="1">
      <c r="A56" s="58" t="s">
        <v>264</v>
      </c>
      <c r="B56" s="42" t="s">
        <v>265</v>
      </c>
      <c r="C56" s="6" t="s">
        <v>154</v>
      </c>
      <c r="D56" s="31">
        <f t="shared" si="1"/>
        <v>47.865</v>
      </c>
      <c r="E56" s="31">
        <v>0</v>
      </c>
      <c r="F56" s="31">
        <v>0</v>
      </c>
      <c r="G56" s="31">
        <v>0</v>
      </c>
      <c r="H56" s="31">
        <v>0</v>
      </c>
      <c r="I56" s="31">
        <v>47.865</v>
      </c>
      <c r="J56" s="31">
        <v>0</v>
      </c>
      <c r="K56" s="42" t="s">
        <v>117</v>
      </c>
      <c r="L56" s="297"/>
      <c r="M56" s="9"/>
      <c r="N56" s="1"/>
    </row>
    <row r="57" spans="1:14" ht="91.5" customHeight="1">
      <c r="A57" s="58" t="s">
        <v>296</v>
      </c>
      <c r="B57" s="42" t="s">
        <v>389</v>
      </c>
      <c r="C57" s="42" t="s">
        <v>155</v>
      </c>
      <c r="D57" s="31">
        <f t="shared" si="1"/>
        <v>90.164</v>
      </c>
      <c r="E57" s="31">
        <v>0</v>
      </c>
      <c r="F57" s="31">
        <v>0</v>
      </c>
      <c r="G57" s="31">
        <v>0</v>
      </c>
      <c r="H57" s="31">
        <v>0</v>
      </c>
      <c r="I57" s="31">
        <v>90.164</v>
      </c>
      <c r="J57" s="31">
        <v>0</v>
      </c>
      <c r="K57" s="257" t="s">
        <v>116</v>
      </c>
      <c r="L57" s="297"/>
      <c r="M57" s="9"/>
      <c r="N57" s="1"/>
    </row>
    <row r="58" spans="1:14" ht="79.5" customHeight="1">
      <c r="A58" s="58" t="s">
        <v>317</v>
      </c>
      <c r="B58" s="42" t="s">
        <v>390</v>
      </c>
      <c r="C58" s="42" t="s">
        <v>155</v>
      </c>
      <c r="D58" s="31">
        <f t="shared" si="1"/>
        <v>330.923</v>
      </c>
      <c r="E58" s="31">
        <v>0</v>
      </c>
      <c r="F58" s="31">
        <v>0</v>
      </c>
      <c r="G58" s="31">
        <v>0</v>
      </c>
      <c r="H58" s="31">
        <v>0</v>
      </c>
      <c r="I58" s="31">
        <v>330.923</v>
      </c>
      <c r="J58" s="31">
        <v>0</v>
      </c>
      <c r="K58" s="257"/>
      <c r="L58" s="297"/>
      <c r="M58" s="9"/>
      <c r="N58" s="1"/>
    </row>
    <row r="59" spans="1:14" ht="36" customHeight="1">
      <c r="A59" s="256" t="s">
        <v>318</v>
      </c>
      <c r="B59" s="289" t="s">
        <v>391</v>
      </c>
      <c r="C59" s="42" t="s">
        <v>155</v>
      </c>
      <c r="D59" s="31">
        <f t="shared" si="1"/>
        <v>245</v>
      </c>
      <c r="E59" s="31">
        <v>0</v>
      </c>
      <c r="F59" s="31">
        <v>0</v>
      </c>
      <c r="G59" s="31">
        <v>0</v>
      </c>
      <c r="H59" s="31">
        <v>0</v>
      </c>
      <c r="I59" s="31">
        <v>245</v>
      </c>
      <c r="J59" s="31">
        <v>0</v>
      </c>
      <c r="K59" s="257" t="s">
        <v>117</v>
      </c>
      <c r="L59" s="297"/>
      <c r="M59" s="9"/>
      <c r="N59" s="1"/>
    </row>
    <row r="60" spans="1:14" ht="38.25" customHeight="1">
      <c r="A60" s="256"/>
      <c r="B60" s="289"/>
      <c r="C60" s="42" t="s">
        <v>211</v>
      </c>
      <c r="D60" s="31">
        <f>I60</f>
        <v>232.638</v>
      </c>
      <c r="E60" s="31">
        <v>0</v>
      </c>
      <c r="F60" s="31">
        <v>0</v>
      </c>
      <c r="G60" s="31">
        <v>0</v>
      </c>
      <c r="H60" s="31">
        <v>0</v>
      </c>
      <c r="I60" s="31">
        <v>232.638</v>
      </c>
      <c r="J60" s="31">
        <v>0</v>
      </c>
      <c r="K60" s="257"/>
      <c r="L60" s="297"/>
      <c r="M60" s="9"/>
      <c r="N60" s="1"/>
    </row>
    <row r="61" spans="1:14" ht="24.75" customHeight="1">
      <c r="A61" s="256" t="s">
        <v>319</v>
      </c>
      <c r="B61" s="289" t="s">
        <v>324</v>
      </c>
      <c r="C61" s="42" t="s">
        <v>155</v>
      </c>
      <c r="D61" s="31">
        <f t="shared" si="1"/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257"/>
      <c r="L61" s="297"/>
      <c r="M61" s="9"/>
      <c r="N61" s="1"/>
    </row>
    <row r="62" spans="1:14" ht="24.75" customHeight="1">
      <c r="A62" s="256"/>
      <c r="B62" s="289"/>
      <c r="C62" s="42" t="s">
        <v>211</v>
      </c>
      <c r="D62" s="31">
        <f t="shared" si="1"/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257"/>
      <c r="L62" s="297"/>
      <c r="M62" s="9"/>
      <c r="N62" s="1"/>
    </row>
    <row r="63" spans="1:14" ht="72" customHeight="1">
      <c r="A63" s="58" t="s">
        <v>320</v>
      </c>
      <c r="B63" s="42" t="s">
        <v>331</v>
      </c>
      <c r="C63" s="42" t="s">
        <v>155</v>
      </c>
      <c r="D63" s="31">
        <f t="shared" si="1"/>
        <v>91.419</v>
      </c>
      <c r="E63" s="31">
        <v>0</v>
      </c>
      <c r="F63" s="31">
        <v>0</v>
      </c>
      <c r="G63" s="31">
        <v>0</v>
      </c>
      <c r="H63" s="31">
        <v>0</v>
      </c>
      <c r="I63" s="31">
        <v>91.419</v>
      </c>
      <c r="J63" s="31">
        <v>0</v>
      </c>
      <c r="K63" s="257"/>
      <c r="L63" s="297"/>
      <c r="M63" s="9"/>
      <c r="N63" s="1"/>
    </row>
    <row r="64" spans="1:14" ht="60" customHeight="1">
      <c r="A64" s="58" t="s">
        <v>321</v>
      </c>
      <c r="B64" s="42" t="s">
        <v>230</v>
      </c>
      <c r="C64" s="42" t="s">
        <v>155</v>
      </c>
      <c r="D64" s="31">
        <f t="shared" si="1"/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257" t="s">
        <v>116</v>
      </c>
      <c r="L64" s="297"/>
      <c r="M64" s="9"/>
      <c r="N64" s="1"/>
    </row>
    <row r="65" spans="1:14" ht="114" customHeight="1">
      <c r="A65" s="58" t="s">
        <v>322</v>
      </c>
      <c r="B65" s="42" t="s">
        <v>303</v>
      </c>
      <c r="C65" s="42" t="s">
        <v>211</v>
      </c>
      <c r="D65" s="31">
        <f t="shared" si="1"/>
        <v>164.016</v>
      </c>
      <c r="E65" s="31">
        <v>0</v>
      </c>
      <c r="F65" s="31">
        <v>0</v>
      </c>
      <c r="G65" s="31">
        <v>0</v>
      </c>
      <c r="H65" s="31">
        <v>0</v>
      </c>
      <c r="I65" s="31">
        <v>164.016</v>
      </c>
      <c r="J65" s="31">
        <v>0</v>
      </c>
      <c r="K65" s="257"/>
      <c r="L65" s="297"/>
      <c r="M65" s="9"/>
      <c r="N65" s="1"/>
    </row>
    <row r="66" spans="1:14" ht="57.75" customHeight="1">
      <c r="A66" s="58" t="s">
        <v>323</v>
      </c>
      <c r="B66" s="42" t="s">
        <v>98</v>
      </c>
      <c r="C66" s="42" t="s">
        <v>211</v>
      </c>
      <c r="D66" s="31">
        <f t="shared" si="1"/>
        <v>500</v>
      </c>
      <c r="E66" s="31">
        <v>0</v>
      </c>
      <c r="F66" s="31">
        <v>0</v>
      </c>
      <c r="G66" s="31">
        <v>0</v>
      </c>
      <c r="H66" s="31">
        <v>0</v>
      </c>
      <c r="I66" s="31">
        <v>500</v>
      </c>
      <c r="J66" s="31">
        <v>0</v>
      </c>
      <c r="K66" s="253" t="s">
        <v>116</v>
      </c>
      <c r="L66" s="297" t="s">
        <v>141</v>
      </c>
      <c r="M66" s="9"/>
      <c r="N66" s="1"/>
    </row>
    <row r="67" spans="1:14" ht="69" customHeight="1">
      <c r="A67" s="58" t="s">
        <v>325</v>
      </c>
      <c r="B67" s="42" t="s">
        <v>440</v>
      </c>
      <c r="C67" s="42" t="s">
        <v>211</v>
      </c>
      <c r="D67" s="31">
        <f t="shared" si="1"/>
        <v>23.552</v>
      </c>
      <c r="E67" s="31">
        <v>0</v>
      </c>
      <c r="F67" s="31">
        <v>0</v>
      </c>
      <c r="G67" s="31">
        <v>0</v>
      </c>
      <c r="H67" s="31">
        <v>0</v>
      </c>
      <c r="I67" s="31">
        <v>23.552</v>
      </c>
      <c r="J67" s="31">
        <v>0</v>
      </c>
      <c r="K67" s="254"/>
      <c r="L67" s="297"/>
      <c r="M67" s="9"/>
      <c r="N67" s="1"/>
    </row>
    <row r="68" spans="1:14" ht="72" customHeight="1">
      <c r="A68" s="58" t="s">
        <v>99</v>
      </c>
      <c r="B68" s="42" t="s">
        <v>100</v>
      </c>
      <c r="C68" s="42" t="s">
        <v>211</v>
      </c>
      <c r="D68" s="31">
        <f t="shared" si="1"/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255"/>
      <c r="L68" s="297"/>
      <c r="M68" s="9"/>
      <c r="N68" s="1"/>
    </row>
    <row r="69" spans="1:14" ht="83.25" customHeight="1">
      <c r="A69" s="58" t="s">
        <v>403</v>
      </c>
      <c r="B69" s="42" t="s">
        <v>312</v>
      </c>
      <c r="C69" s="42" t="s">
        <v>211</v>
      </c>
      <c r="D69" s="31">
        <f>I69</f>
        <v>1400</v>
      </c>
      <c r="E69" s="31">
        <v>0</v>
      </c>
      <c r="F69" s="31">
        <v>0</v>
      </c>
      <c r="G69" s="31">
        <v>0</v>
      </c>
      <c r="H69" s="31">
        <v>0</v>
      </c>
      <c r="I69" s="31">
        <v>1400</v>
      </c>
      <c r="J69" s="31">
        <v>0</v>
      </c>
      <c r="K69" s="279" t="s">
        <v>117</v>
      </c>
      <c r="L69" s="297"/>
      <c r="M69" s="9"/>
      <c r="N69" s="1"/>
    </row>
    <row r="70" spans="1:14" ht="72" customHeight="1">
      <c r="A70" s="58" t="s">
        <v>406</v>
      </c>
      <c r="B70" s="42" t="s">
        <v>404</v>
      </c>
      <c r="C70" s="42" t="s">
        <v>211</v>
      </c>
      <c r="D70" s="31">
        <f t="shared" si="1"/>
        <v>8</v>
      </c>
      <c r="E70" s="31">
        <v>0</v>
      </c>
      <c r="F70" s="31">
        <v>0</v>
      </c>
      <c r="G70" s="31">
        <v>0</v>
      </c>
      <c r="H70" s="31">
        <v>0</v>
      </c>
      <c r="I70" s="31">
        <v>8</v>
      </c>
      <c r="J70" s="31">
        <v>0</v>
      </c>
      <c r="K70" s="290"/>
      <c r="L70" s="297"/>
      <c r="M70" s="9"/>
      <c r="N70" s="1"/>
    </row>
    <row r="71" spans="1:14" ht="60" customHeight="1">
      <c r="A71" s="58" t="s">
        <v>407</v>
      </c>
      <c r="B71" s="42" t="s">
        <v>405</v>
      </c>
      <c r="C71" s="42" t="s">
        <v>211</v>
      </c>
      <c r="D71" s="31">
        <f t="shared" si="1"/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0"/>
      <c r="L71" s="297"/>
      <c r="M71" s="9"/>
      <c r="N71" s="1"/>
    </row>
    <row r="72" spans="1:14" ht="108.75" customHeight="1">
      <c r="A72" s="58" t="s">
        <v>409</v>
      </c>
      <c r="B72" s="42" t="s">
        <v>441</v>
      </c>
      <c r="C72" s="42" t="s">
        <v>211</v>
      </c>
      <c r="D72" s="31">
        <f t="shared" si="1"/>
        <v>255.195</v>
      </c>
      <c r="E72" s="31">
        <v>0</v>
      </c>
      <c r="F72" s="31">
        <v>0</v>
      </c>
      <c r="G72" s="31">
        <v>0</v>
      </c>
      <c r="H72" s="31">
        <v>0</v>
      </c>
      <c r="I72" s="31">
        <v>255.195</v>
      </c>
      <c r="J72" s="31">
        <v>0</v>
      </c>
      <c r="K72" s="290"/>
      <c r="L72" s="297"/>
      <c r="M72" s="9"/>
      <c r="N72" s="1"/>
    </row>
    <row r="73" spans="1:14" ht="83.25" customHeight="1">
      <c r="A73" s="58" t="s">
        <v>410</v>
      </c>
      <c r="B73" s="42" t="s">
        <v>413</v>
      </c>
      <c r="C73" s="42" t="s">
        <v>211</v>
      </c>
      <c r="D73" s="31">
        <f t="shared" si="1"/>
        <v>566.026</v>
      </c>
      <c r="E73" s="31">
        <v>0</v>
      </c>
      <c r="F73" s="31">
        <v>0</v>
      </c>
      <c r="G73" s="31">
        <v>0</v>
      </c>
      <c r="H73" s="31">
        <v>0</v>
      </c>
      <c r="I73" s="31">
        <v>566.026</v>
      </c>
      <c r="J73" s="31">
        <v>0</v>
      </c>
      <c r="K73" s="290"/>
      <c r="L73" s="297"/>
      <c r="M73" s="9"/>
      <c r="N73" s="1"/>
    </row>
    <row r="74" spans="1:14" ht="83.25" customHeight="1">
      <c r="A74" s="58" t="s">
        <v>411</v>
      </c>
      <c r="B74" s="42" t="s">
        <v>415</v>
      </c>
      <c r="C74" s="42" t="s">
        <v>211</v>
      </c>
      <c r="D74" s="31">
        <f t="shared" si="1"/>
        <v>41.955</v>
      </c>
      <c r="E74" s="31">
        <v>0</v>
      </c>
      <c r="F74" s="31">
        <v>0</v>
      </c>
      <c r="G74" s="31">
        <v>0</v>
      </c>
      <c r="H74" s="31">
        <v>0</v>
      </c>
      <c r="I74" s="31">
        <v>41.955</v>
      </c>
      <c r="J74" s="31">
        <v>0</v>
      </c>
      <c r="K74" s="290"/>
      <c r="L74" s="297"/>
      <c r="M74" s="9"/>
      <c r="N74" s="1"/>
    </row>
    <row r="75" spans="1:14" ht="72" customHeight="1">
      <c r="A75" s="58" t="s">
        <v>414</v>
      </c>
      <c r="B75" s="42" t="s">
        <v>412</v>
      </c>
      <c r="C75" s="42" t="s">
        <v>211</v>
      </c>
      <c r="D75" s="31">
        <f t="shared" si="1"/>
        <v>146.63552</v>
      </c>
      <c r="E75" s="31">
        <v>0</v>
      </c>
      <c r="F75" s="31">
        <v>0</v>
      </c>
      <c r="G75" s="31">
        <v>0</v>
      </c>
      <c r="H75" s="31">
        <v>0</v>
      </c>
      <c r="I75" s="31">
        <f>334.112-187.47648</f>
        <v>146.63552</v>
      </c>
      <c r="J75" s="31">
        <v>0</v>
      </c>
      <c r="K75" s="290" t="s">
        <v>117</v>
      </c>
      <c r="L75" s="297" t="s">
        <v>141</v>
      </c>
      <c r="M75" s="9"/>
      <c r="N75" s="1"/>
    </row>
    <row r="76" spans="1:14" ht="54" customHeight="1">
      <c r="A76" s="202" t="s">
        <v>313</v>
      </c>
      <c r="B76" s="203" t="s">
        <v>443</v>
      </c>
      <c r="C76" s="203" t="s">
        <v>211</v>
      </c>
      <c r="D76" s="204">
        <v>64.246</v>
      </c>
      <c r="E76" s="204">
        <v>0</v>
      </c>
      <c r="F76" s="204">
        <v>0</v>
      </c>
      <c r="G76" s="204">
        <v>0</v>
      </c>
      <c r="H76" s="204">
        <v>0</v>
      </c>
      <c r="I76" s="204">
        <v>64.246</v>
      </c>
      <c r="J76" s="204">
        <v>0</v>
      </c>
      <c r="K76" s="290"/>
      <c r="L76" s="297"/>
      <c r="M76" s="9"/>
      <c r="N76" s="1"/>
    </row>
    <row r="77" spans="1:14" ht="48" customHeight="1">
      <c r="A77" s="202" t="s">
        <v>442</v>
      </c>
      <c r="B77" s="203" t="s">
        <v>445</v>
      </c>
      <c r="C77" s="203" t="s">
        <v>211</v>
      </c>
      <c r="D77" s="204">
        <v>20</v>
      </c>
      <c r="E77" s="204">
        <v>0</v>
      </c>
      <c r="F77" s="204">
        <v>0</v>
      </c>
      <c r="G77" s="204">
        <v>0</v>
      </c>
      <c r="H77" s="204">
        <v>0</v>
      </c>
      <c r="I77" s="204">
        <v>20</v>
      </c>
      <c r="J77" s="204">
        <v>0</v>
      </c>
      <c r="K77" s="290"/>
      <c r="L77" s="297"/>
      <c r="M77" s="9"/>
      <c r="N77" s="1"/>
    </row>
    <row r="78" spans="1:14" ht="71.25" customHeight="1">
      <c r="A78" s="65" t="s">
        <v>444</v>
      </c>
      <c r="B78" s="68" t="s">
        <v>408</v>
      </c>
      <c r="C78" s="68" t="s">
        <v>222</v>
      </c>
      <c r="D78" s="66">
        <f>I78</f>
        <v>1157</v>
      </c>
      <c r="E78" s="66">
        <v>0</v>
      </c>
      <c r="F78" s="66">
        <v>0</v>
      </c>
      <c r="G78" s="66">
        <v>0</v>
      </c>
      <c r="H78" s="66">
        <v>0</v>
      </c>
      <c r="I78" s="66">
        <v>1157</v>
      </c>
      <c r="J78" s="66">
        <v>0</v>
      </c>
      <c r="K78" s="280"/>
      <c r="L78" s="270"/>
      <c r="M78" s="9"/>
      <c r="N78" s="1"/>
    </row>
    <row r="79" spans="1:14" ht="22.5" customHeight="1">
      <c r="A79" s="46" t="s">
        <v>157</v>
      </c>
      <c r="B79" s="260" t="s">
        <v>158</v>
      </c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9"/>
      <c r="N79" s="1"/>
    </row>
    <row r="80" spans="1:14" ht="19.5" customHeight="1">
      <c r="A80" s="259" t="s">
        <v>131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9"/>
      <c r="N80" s="1"/>
    </row>
    <row r="81" spans="1:14" ht="19.5" customHeight="1">
      <c r="A81" s="259" t="s">
        <v>159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9"/>
      <c r="N81" s="1"/>
    </row>
    <row r="82" spans="1:14" ht="19.5" customHeight="1">
      <c r="A82" s="299" t="s">
        <v>151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9"/>
      <c r="N82" s="1"/>
    </row>
    <row r="83" spans="1:14" ht="59.25" customHeight="1">
      <c r="A83" s="61" t="s">
        <v>160</v>
      </c>
      <c r="B83" s="62" t="s">
        <v>295</v>
      </c>
      <c r="C83" s="18" t="s">
        <v>153</v>
      </c>
      <c r="D83" s="39">
        <f>D84+D94+D95</f>
        <v>2081.581</v>
      </c>
      <c r="E83" s="39">
        <f>E84+E94</f>
        <v>0</v>
      </c>
      <c r="F83" s="39">
        <f>F84+F94</f>
        <v>0</v>
      </c>
      <c r="G83" s="39">
        <f>G84+G94</f>
        <v>0</v>
      </c>
      <c r="H83" s="39">
        <f>H84+H94</f>
        <v>0</v>
      </c>
      <c r="I83" s="39">
        <f>I84+I94+I95</f>
        <v>2081.581</v>
      </c>
      <c r="J83" s="39">
        <f>J84+J94</f>
        <v>0</v>
      </c>
      <c r="K83" s="42" t="s">
        <v>293</v>
      </c>
      <c r="L83" s="295" t="s">
        <v>141</v>
      </c>
      <c r="M83" s="9"/>
      <c r="N83" s="1"/>
    </row>
    <row r="84" spans="1:14" ht="87" customHeight="1">
      <c r="A84" s="60" t="s">
        <v>171</v>
      </c>
      <c r="B84" s="59" t="s">
        <v>181</v>
      </c>
      <c r="C84" s="10" t="s">
        <v>153</v>
      </c>
      <c r="D84" s="31">
        <f aca="true" t="shared" si="2" ref="D84:D95">I84</f>
        <v>1382.807</v>
      </c>
      <c r="E84" s="31">
        <v>0</v>
      </c>
      <c r="F84" s="31">
        <v>0</v>
      </c>
      <c r="G84" s="31">
        <v>0</v>
      </c>
      <c r="H84" s="31">
        <v>0</v>
      </c>
      <c r="I84" s="31">
        <f>I85+I86+I87+I88+I89+I90+I91+I92+I93</f>
        <v>1382.807</v>
      </c>
      <c r="J84" s="47">
        <v>0</v>
      </c>
      <c r="K84" s="279" t="s">
        <v>144</v>
      </c>
      <c r="L84" s="297"/>
      <c r="M84" s="9"/>
      <c r="N84" s="1"/>
    </row>
    <row r="85" spans="1:14" ht="53.25" customHeight="1">
      <c r="A85" s="60" t="s">
        <v>275</v>
      </c>
      <c r="B85" s="59" t="s">
        <v>182</v>
      </c>
      <c r="C85" s="10" t="s">
        <v>153</v>
      </c>
      <c r="D85" s="31">
        <f t="shared" si="2"/>
        <v>392.796</v>
      </c>
      <c r="E85" s="31">
        <v>0</v>
      </c>
      <c r="F85" s="31">
        <v>0</v>
      </c>
      <c r="G85" s="31">
        <v>0</v>
      </c>
      <c r="H85" s="31">
        <v>0</v>
      </c>
      <c r="I85" s="31">
        <v>392.796</v>
      </c>
      <c r="J85" s="47">
        <v>0</v>
      </c>
      <c r="K85" s="290"/>
      <c r="L85" s="297"/>
      <c r="M85" s="9"/>
      <c r="N85" s="1"/>
    </row>
    <row r="86" spans="1:14" ht="60" customHeight="1">
      <c r="A86" s="60" t="s">
        <v>276</v>
      </c>
      <c r="B86" s="59" t="s">
        <v>183</v>
      </c>
      <c r="C86" s="10" t="s">
        <v>153</v>
      </c>
      <c r="D86" s="31">
        <f t="shared" si="2"/>
        <v>85.749</v>
      </c>
      <c r="E86" s="31">
        <v>0</v>
      </c>
      <c r="F86" s="31">
        <v>0</v>
      </c>
      <c r="G86" s="31">
        <v>0</v>
      </c>
      <c r="H86" s="31">
        <v>0</v>
      </c>
      <c r="I86" s="31">
        <v>85.749</v>
      </c>
      <c r="J86" s="31">
        <v>0</v>
      </c>
      <c r="K86" s="290"/>
      <c r="L86" s="297"/>
      <c r="M86" s="9"/>
      <c r="N86" s="1"/>
    </row>
    <row r="87" spans="1:14" ht="69.75" customHeight="1">
      <c r="A87" s="60" t="s">
        <v>277</v>
      </c>
      <c r="B87" s="42" t="s">
        <v>184</v>
      </c>
      <c r="C87" s="10" t="s">
        <v>153</v>
      </c>
      <c r="D87" s="31">
        <f t="shared" si="2"/>
        <v>250.29</v>
      </c>
      <c r="E87" s="31">
        <v>0</v>
      </c>
      <c r="F87" s="31">
        <v>0</v>
      </c>
      <c r="G87" s="31">
        <v>0</v>
      </c>
      <c r="H87" s="31">
        <v>0</v>
      </c>
      <c r="I87" s="31">
        <v>250.29</v>
      </c>
      <c r="J87" s="31">
        <v>0</v>
      </c>
      <c r="K87" s="290"/>
      <c r="L87" s="297"/>
      <c r="M87" s="9"/>
      <c r="N87" s="1"/>
    </row>
    <row r="88" spans="1:14" ht="48" customHeight="1">
      <c r="A88" s="60" t="s">
        <v>278</v>
      </c>
      <c r="B88" s="42" t="s">
        <v>185</v>
      </c>
      <c r="C88" s="10" t="s">
        <v>153</v>
      </c>
      <c r="D88" s="31">
        <f t="shared" si="2"/>
        <v>295.733</v>
      </c>
      <c r="E88" s="33">
        <v>0</v>
      </c>
      <c r="F88" s="31">
        <v>0</v>
      </c>
      <c r="G88" s="31">
        <v>0</v>
      </c>
      <c r="H88" s="31">
        <v>0</v>
      </c>
      <c r="I88" s="31">
        <v>295.733</v>
      </c>
      <c r="J88" s="33">
        <v>0</v>
      </c>
      <c r="K88" s="290"/>
      <c r="L88" s="297"/>
      <c r="M88" s="9"/>
      <c r="N88" s="1"/>
    </row>
    <row r="89" spans="1:14" ht="54" customHeight="1">
      <c r="A89" s="60" t="s">
        <v>279</v>
      </c>
      <c r="B89" s="42" t="s">
        <v>186</v>
      </c>
      <c r="C89" s="10" t="s">
        <v>153</v>
      </c>
      <c r="D89" s="31">
        <f t="shared" si="2"/>
        <v>66.707</v>
      </c>
      <c r="E89" s="33">
        <v>0</v>
      </c>
      <c r="F89" s="31">
        <v>0</v>
      </c>
      <c r="G89" s="31">
        <v>0</v>
      </c>
      <c r="H89" s="31">
        <v>0</v>
      </c>
      <c r="I89" s="31">
        <v>66.707</v>
      </c>
      <c r="J89" s="33">
        <v>0</v>
      </c>
      <c r="K89" s="290" t="s">
        <v>144</v>
      </c>
      <c r="L89" s="297" t="s">
        <v>141</v>
      </c>
      <c r="M89" s="9"/>
      <c r="N89" s="1"/>
    </row>
    <row r="90" spans="1:14" ht="43.5" customHeight="1">
      <c r="A90" s="60" t="s">
        <v>280</v>
      </c>
      <c r="B90" s="42" t="s">
        <v>187</v>
      </c>
      <c r="C90" s="10" t="s">
        <v>153</v>
      </c>
      <c r="D90" s="31">
        <f t="shared" si="2"/>
        <v>99.856</v>
      </c>
      <c r="E90" s="33">
        <v>0</v>
      </c>
      <c r="F90" s="31">
        <v>0</v>
      </c>
      <c r="G90" s="31">
        <v>0</v>
      </c>
      <c r="H90" s="31">
        <v>0</v>
      </c>
      <c r="I90" s="31">
        <v>99.856</v>
      </c>
      <c r="J90" s="33">
        <v>0</v>
      </c>
      <c r="K90" s="290"/>
      <c r="L90" s="297"/>
      <c r="M90" s="9"/>
      <c r="N90" s="1"/>
    </row>
    <row r="91" spans="1:14" ht="60" customHeight="1">
      <c r="A91" s="60" t="s">
        <v>281</v>
      </c>
      <c r="B91" s="42" t="s">
        <v>188</v>
      </c>
      <c r="C91" s="10" t="s">
        <v>153</v>
      </c>
      <c r="D91" s="31">
        <f t="shared" si="2"/>
        <v>142.097</v>
      </c>
      <c r="E91" s="33">
        <v>0</v>
      </c>
      <c r="F91" s="31">
        <v>0</v>
      </c>
      <c r="G91" s="31">
        <v>0</v>
      </c>
      <c r="H91" s="31">
        <v>0</v>
      </c>
      <c r="I91" s="31">
        <v>142.097</v>
      </c>
      <c r="J91" s="33">
        <v>0</v>
      </c>
      <c r="K91" s="290"/>
      <c r="L91" s="297"/>
      <c r="M91" s="9"/>
      <c r="N91" s="1"/>
    </row>
    <row r="92" spans="1:14" ht="69.75" customHeight="1">
      <c r="A92" s="60" t="s">
        <v>282</v>
      </c>
      <c r="B92" s="42" t="s">
        <v>189</v>
      </c>
      <c r="C92" s="10" t="s">
        <v>153</v>
      </c>
      <c r="D92" s="31">
        <f t="shared" si="2"/>
        <v>9.153</v>
      </c>
      <c r="E92" s="33">
        <v>0</v>
      </c>
      <c r="F92" s="31">
        <v>0</v>
      </c>
      <c r="G92" s="31">
        <v>0</v>
      </c>
      <c r="H92" s="31">
        <v>0</v>
      </c>
      <c r="I92" s="31">
        <v>9.153</v>
      </c>
      <c r="J92" s="33">
        <v>0</v>
      </c>
      <c r="K92" s="290"/>
      <c r="L92" s="297"/>
      <c r="M92" s="9"/>
      <c r="N92" s="1"/>
    </row>
    <row r="93" spans="1:14" ht="60" customHeight="1">
      <c r="A93" s="60" t="s">
        <v>283</v>
      </c>
      <c r="B93" s="42" t="s">
        <v>190</v>
      </c>
      <c r="C93" s="10" t="s">
        <v>153</v>
      </c>
      <c r="D93" s="31">
        <f t="shared" si="2"/>
        <v>40.426</v>
      </c>
      <c r="E93" s="33">
        <v>0</v>
      </c>
      <c r="F93" s="31">
        <v>0</v>
      </c>
      <c r="G93" s="31">
        <v>0</v>
      </c>
      <c r="H93" s="31">
        <v>0</v>
      </c>
      <c r="I93" s="31">
        <v>40.426</v>
      </c>
      <c r="J93" s="33">
        <v>0</v>
      </c>
      <c r="K93" s="280"/>
      <c r="L93" s="297"/>
      <c r="M93" s="9"/>
      <c r="N93" s="1"/>
    </row>
    <row r="94" spans="1:14" ht="72" customHeight="1">
      <c r="A94" s="60" t="s">
        <v>172</v>
      </c>
      <c r="B94" s="42" t="s">
        <v>191</v>
      </c>
      <c r="C94" s="10" t="s">
        <v>153</v>
      </c>
      <c r="D94" s="31">
        <f t="shared" si="2"/>
        <v>240.371</v>
      </c>
      <c r="E94" s="33">
        <v>0</v>
      </c>
      <c r="F94" s="31">
        <v>0</v>
      </c>
      <c r="G94" s="31">
        <v>0</v>
      </c>
      <c r="H94" s="31">
        <v>0</v>
      </c>
      <c r="I94" s="31">
        <v>240.371</v>
      </c>
      <c r="J94" s="33">
        <v>0</v>
      </c>
      <c r="K94" s="10" t="s">
        <v>117</v>
      </c>
      <c r="L94" s="297"/>
      <c r="M94" s="9"/>
      <c r="N94" s="1"/>
    </row>
    <row r="95" spans="1:14" ht="90.75" customHeight="1">
      <c r="A95" s="60" t="s">
        <v>173</v>
      </c>
      <c r="B95" s="42" t="s">
        <v>195</v>
      </c>
      <c r="C95" s="10" t="s">
        <v>153</v>
      </c>
      <c r="D95" s="31">
        <f t="shared" si="2"/>
        <v>458.403</v>
      </c>
      <c r="E95" s="33">
        <v>0</v>
      </c>
      <c r="F95" s="31">
        <v>0</v>
      </c>
      <c r="G95" s="31">
        <v>0</v>
      </c>
      <c r="H95" s="31">
        <v>0</v>
      </c>
      <c r="I95" s="31">
        <v>458.403</v>
      </c>
      <c r="J95" s="33">
        <v>0</v>
      </c>
      <c r="K95" s="279" t="s">
        <v>144</v>
      </c>
      <c r="L95" s="297"/>
      <c r="M95" s="9"/>
      <c r="N95" s="1"/>
    </row>
    <row r="96" spans="1:14" ht="59.25" customHeight="1">
      <c r="A96" s="60" t="s">
        <v>161</v>
      </c>
      <c r="B96" s="62" t="s">
        <v>295</v>
      </c>
      <c r="C96" s="21" t="s">
        <v>154</v>
      </c>
      <c r="D96" s="34">
        <f aca="true" t="shared" si="3" ref="D96:J96">D97+D100+D104</f>
        <v>3504.86018</v>
      </c>
      <c r="E96" s="34">
        <f t="shared" si="3"/>
        <v>0</v>
      </c>
      <c r="F96" s="34">
        <f t="shared" si="3"/>
        <v>0</v>
      </c>
      <c r="G96" s="34">
        <f t="shared" si="3"/>
        <v>0</v>
      </c>
      <c r="H96" s="34">
        <f t="shared" si="3"/>
        <v>0</v>
      </c>
      <c r="I96" s="34">
        <f t="shared" si="3"/>
        <v>3504.86018</v>
      </c>
      <c r="J96" s="34">
        <f t="shared" si="3"/>
        <v>0</v>
      </c>
      <c r="K96" s="290"/>
      <c r="L96" s="297"/>
      <c r="M96" s="9"/>
      <c r="N96" s="1"/>
    </row>
    <row r="97" spans="1:14" ht="66.75" customHeight="1">
      <c r="A97" s="60" t="s">
        <v>284</v>
      </c>
      <c r="B97" s="42" t="s">
        <v>239</v>
      </c>
      <c r="C97" s="42" t="s">
        <v>154</v>
      </c>
      <c r="D97" s="31">
        <f>D98+D99</f>
        <v>1934.478</v>
      </c>
      <c r="E97" s="31">
        <v>0</v>
      </c>
      <c r="F97" s="31">
        <v>0</v>
      </c>
      <c r="G97" s="31">
        <v>0</v>
      </c>
      <c r="H97" s="31">
        <v>0</v>
      </c>
      <c r="I97" s="31">
        <f>I98+I99</f>
        <v>1934.478</v>
      </c>
      <c r="J97" s="31">
        <v>0</v>
      </c>
      <c r="K97" s="290"/>
      <c r="L97" s="297"/>
      <c r="M97" s="9"/>
      <c r="N97" s="1"/>
    </row>
    <row r="98" spans="1:14" ht="68.25" customHeight="1">
      <c r="A98" s="60" t="s">
        <v>287</v>
      </c>
      <c r="B98" s="42" t="s">
        <v>231</v>
      </c>
      <c r="C98" s="42" t="s">
        <v>154</v>
      </c>
      <c r="D98" s="31">
        <f>I98</f>
        <v>551.694</v>
      </c>
      <c r="E98" s="49">
        <v>0</v>
      </c>
      <c r="F98" s="31">
        <v>0</v>
      </c>
      <c r="G98" s="31">
        <v>0</v>
      </c>
      <c r="H98" s="31">
        <v>0</v>
      </c>
      <c r="I98" s="31">
        <v>551.694</v>
      </c>
      <c r="J98" s="49">
        <v>0</v>
      </c>
      <c r="K98" s="290"/>
      <c r="L98" s="297"/>
      <c r="M98" s="9"/>
      <c r="N98" s="1"/>
    </row>
    <row r="99" spans="1:14" ht="80.25" customHeight="1">
      <c r="A99" s="60" t="s">
        <v>288</v>
      </c>
      <c r="B99" s="42" t="s">
        <v>229</v>
      </c>
      <c r="C99" s="42" t="s">
        <v>154</v>
      </c>
      <c r="D99" s="31">
        <f>I99</f>
        <v>1382.784</v>
      </c>
      <c r="E99" s="49">
        <v>0</v>
      </c>
      <c r="F99" s="31">
        <v>0</v>
      </c>
      <c r="G99" s="31">
        <v>0</v>
      </c>
      <c r="H99" s="31">
        <v>0</v>
      </c>
      <c r="I99" s="31">
        <v>1382.784</v>
      </c>
      <c r="J99" s="49">
        <v>0</v>
      </c>
      <c r="K99" s="290"/>
      <c r="L99" s="297"/>
      <c r="M99" s="9"/>
      <c r="N99" s="1"/>
    </row>
    <row r="100" spans="1:14" ht="66.75" customHeight="1">
      <c r="A100" s="60" t="s">
        <v>285</v>
      </c>
      <c r="B100" s="42" t="s">
        <v>259</v>
      </c>
      <c r="C100" s="42" t="s">
        <v>154</v>
      </c>
      <c r="D100" s="31">
        <f>D101+D102+D103</f>
        <v>1363.11418</v>
      </c>
      <c r="E100" s="49">
        <v>0</v>
      </c>
      <c r="F100" s="31">
        <v>0</v>
      </c>
      <c r="G100" s="31">
        <v>0</v>
      </c>
      <c r="H100" s="31">
        <v>0</v>
      </c>
      <c r="I100" s="31">
        <f>I101+I102+I103</f>
        <v>1363.11418</v>
      </c>
      <c r="J100" s="49">
        <v>0</v>
      </c>
      <c r="K100" s="290" t="s">
        <v>144</v>
      </c>
      <c r="L100" s="297" t="s">
        <v>141</v>
      </c>
      <c r="M100" s="9"/>
      <c r="N100" s="1"/>
    </row>
    <row r="101" spans="1:14" ht="76.5" customHeight="1">
      <c r="A101" s="60" t="s">
        <v>289</v>
      </c>
      <c r="B101" s="42" t="s">
        <v>260</v>
      </c>
      <c r="C101" s="42" t="s">
        <v>154</v>
      </c>
      <c r="D101" s="31">
        <f>I101</f>
        <v>346.90675</v>
      </c>
      <c r="E101" s="31">
        <v>0</v>
      </c>
      <c r="F101" s="31">
        <v>0</v>
      </c>
      <c r="G101" s="31">
        <v>0</v>
      </c>
      <c r="H101" s="31">
        <v>0</v>
      </c>
      <c r="I101" s="31">
        <v>346.90675</v>
      </c>
      <c r="J101" s="31">
        <v>0</v>
      </c>
      <c r="K101" s="290"/>
      <c r="L101" s="297"/>
      <c r="M101" s="9"/>
      <c r="N101" s="1"/>
    </row>
    <row r="102" spans="1:14" ht="88.5" customHeight="1">
      <c r="A102" s="60" t="s">
        <v>290</v>
      </c>
      <c r="B102" s="42" t="s">
        <v>261</v>
      </c>
      <c r="C102" s="42" t="s">
        <v>154</v>
      </c>
      <c r="D102" s="31">
        <f>I102</f>
        <v>760.78894</v>
      </c>
      <c r="E102" s="31">
        <v>0</v>
      </c>
      <c r="F102" s="31">
        <v>0</v>
      </c>
      <c r="G102" s="31">
        <v>0</v>
      </c>
      <c r="H102" s="31">
        <v>0</v>
      </c>
      <c r="I102" s="31">
        <v>760.78894</v>
      </c>
      <c r="J102" s="31">
        <v>0</v>
      </c>
      <c r="K102" s="290"/>
      <c r="L102" s="297"/>
      <c r="M102" s="9"/>
      <c r="N102" s="1"/>
    </row>
    <row r="103" spans="1:14" ht="85.5" customHeight="1">
      <c r="A103" s="60" t="s">
        <v>291</v>
      </c>
      <c r="B103" s="42" t="s">
        <v>262</v>
      </c>
      <c r="C103" s="42" t="s">
        <v>154</v>
      </c>
      <c r="D103" s="31">
        <f>I103</f>
        <v>255.41849</v>
      </c>
      <c r="E103" s="31">
        <v>0</v>
      </c>
      <c r="F103" s="31">
        <v>0</v>
      </c>
      <c r="G103" s="31">
        <v>0</v>
      </c>
      <c r="H103" s="31">
        <v>0</v>
      </c>
      <c r="I103" s="31">
        <v>255.41849</v>
      </c>
      <c r="J103" s="31">
        <v>0</v>
      </c>
      <c r="K103" s="290"/>
      <c r="L103" s="297"/>
      <c r="M103" s="9"/>
      <c r="N103" s="1"/>
    </row>
    <row r="104" spans="1:14" ht="86.25" customHeight="1">
      <c r="A104" s="60" t="s">
        <v>286</v>
      </c>
      <c r="B104" s="42" t="s">
        <v>266</v>
      </c>
      <c r="C104" s="42" t="s">
        <v>154</v>
      </c>
      <c r="D104" s="31">
        <f>I104</f>
        <v>207.268</v>
      </c>
      <c r="E104" s="31">
        <v>0</v>
      </c>
      <c r="F104" s="31">
        <v>0</v>
      </c>
      <c r="G104" s="31">
        <v>0</v>
      </c>
      <c r="H104" s="31">
        <v>0</v>
      </c>
      <c r="I104" s="31">
        <v>207.268</v>
      </c>
      <c r="J104" s="31">
        <v>0</v>
      </c>
      <c r="K104" s="290"/>
      <c r="L104" s="297"/>
      <c r="M104" s="9"/>
      <c r="N104" s="1"/>
    </row>
    <row r="105" spans="1:14" ht="75" customHeight="1">
      <c r="A105" s="46" t="s">
        <v>194</v>
      </c>
      <c r="B105" s="79" t="s">
        <v>345</v>
      </c>
      <c r="C105" s="21" t="s">
        <v>155</v>
      </c>
      <c r="D105" s="34">
        <f>D106+D110+D114+D115+D118</f>
        <v>3531.1666099999998</v>
      </c>
      <c r="E105" s="34">
        <f>E107+E108+E109+E111+E112+E113+E114</f>
        <v>0</v>
      </c>
      <c r="F105" s="34">
        <f>F107+F108+F109+F111+F112+F113+F114</f>
        <v>0</v>
      </c>
      <c r="G105" s="34">
        <f>G107+G108+G109+G111+G112+G113+G114</f>
        <v>0</v>
      </c>
      <c r="H105" s="34">
        <f>H107+H108+H109+H111+H112+H113+H114</f>
        <v>0</v>
      </c>
      <c r="I105" s="34">
        <f>I106+I110+I114+I115+I118</f>
        <v>3531.1666099999998</v>
      </c>
      <c r="J105" s="34">
        <f>J107+J108+J109+J111+J112+J113+J114</f>
        <v>0</v>
      </c>
      <c r="K105" s="290"/>
      <c r="L105" s="297"/>
      <c r="M105" s="9"/>
      <c r="N105" s="1"/>
    </row>
    <row r="106" spans="1:14" ht="142.5" customHeight="1">
      <c r="A106" s="60" t="s">
        <v>332</v>
      </c>
      <c r="B106" s="83" t="s">
        <v>333</v>
      </c>
      <c r="C106" s="10">
        <v>2019</v>
      </c>
      <c r="D106" s="31">
        <f aca="true" t="shared" si="4" ref="D106:J106">D107+D108+D109</f>
        <v>939.104</v>
      </c>
      <c r="E106" s="31">
        <f t="shared" si="4"/>
        <v>0</v>
      </c>
      <c r="F106" s="31">
        <f t="shared" si="4"/>
        <v>0</v>
      </c>
      <c r="G106" s="31">
        <f t="shared" si="4"/>
        <v>0</v>
      </c>
      <c r="H106" s="31">
        <f t="shared" si="4"/>
        <v>0</v>
      </c>
      <c r="I106" s="31">
        <f t="shared" si="4"/>
        <v>939.104</v>
      </c>
      <c r="J106" s="31">
        <f t="shared" si="4"/>
        <v>0</v>
      </c>
      <c r="K106" s="290"/>
      <c r="L106" s="297"/>
      <c r="M106" s="9"/>
      <c r="N106" s="1"/>
    </row>
    <row r="107" spans="1:14" ht="84" customHeight="1">
      <c r="A107" s="60" t="s">
        <v>334</v>
      </c>
      <c r="B107" s="79" t="s">
        <v>335</v>
      </c>
      <c r="C107" s="10" t="s">
        <v>155</v>
      </c>
      <c r="D107" s="31">
        <f>I107</f>
        <v>671.322</v>
      </c>
      <c r="E107" s="31">
        <v>0</v>
      </c>
      <c r="F107" s="31">
        <v>0</v>
      </c>
      <c r="G107" s="31">
        <v>0</v>
      </c>
      <c r="H107" s="31">
        <v>0</v>
      </c>
      <c r="I107" s="31">
        <v>671.322</v>
      </c>
      <c r="J107" s="31">
        <v>0</v>
      </c>
      <c r="K107" s="290"/>
      <c r="L107" s="297"/>
      <c r="M107" s="9"/>
      <c r="N107" s="1"/>
    </row>
    <row r="108" spans="1:14" ht="85.5" customHeight="1">
      <c r="A108" s="60" t="s">
        <v>336</v>
      </c>
      <c r="B108" s="79" t="s">
        <v>337</v>
      </c>
      <c r="C108" s="10" t="s">
        <v>155</v>
      </c>
      <c r="D108" s="31">
        <f>I108</f>
        <v>56.436</v>
      </c>
      <c r="E108" s="31">
        <v>0</v>
      </c>
      <c r="F108" s="31">
        <v>0</v>
      </c>
      <c r="G108" s="31">
        <v>0</v>
      </c>
      <c r="H108" s="31">
        <v>0</v>
      </c>
      <c r="I108" s="31">
        <v>56.436</v>
      </c>
      <c r="J108" s="31">
        <v>0</v>
      </c>
      <c r="K108" s="290" t="s">
        <v>144</v>
      </c>
      <c r="L108" s="297" t="s">
        <v>141</v>
      </c>
      <c r="M108" s="9"/>
      <c r="N108" s="1"/>
    </row>
    <row r="109" spans="1:14" ht="77.25" customHeight="1">
      <c r="A109" s="60" t="s">
        <v>338</v>
      </c>
      <c r="B109" s="79" t="s">
        <v>339</v>
      </c>
      <c r="C109" s="10" t="s">
        <v>155</v>
      </c>
      <c r="D109" s="31">
        <f>I109</f>
        <v>211.346</v>
      </c>
      <c r="E109" s="31">
        <v>0</v>
      </c>
      <c r="F109" s="31">
        <v>0</v>
      </c>
      <c r="G109" s="31">
        <v>0</v>
      </c>
      <c r="H109" s="31">
        <v>0</v>
      </c>
      <c r="I109" s="31">
        <v>211.346</v>
      </c>
      <c r="J109" s="31">
        <v>0</v>
      </c>
      <c r="K109" s="290"/>
      <c r="L109" s="297"/>
      <c r="M109" s="9"/>
      <c r="N109" s="1"/>
    </row>
    <row r="110" spans="1:14" ht="64.5" customHeight="1">
      <c r="A110" s="60" t="s">
        <v>352</v>
      </c>
      <c r="B110" s="79" t="s">
        <v>353</v>
      </c>
      <c r="C110" s="10" t="s">
        <v>155</v>
      </c>
      <c r="D110" s="31">
        <f>D111+D112+D113</f>
        <v>1002.862</v>
      </c>
      <c r="E110" s="31">
        <v>0</v>
      </c>
      <c r="F110" s="31">
        <v>0</v>
      </c>
      <c r="G110" s="31">
        <v>0</v>
      </c>
      <c r="H110" s="31">
        <v>0</v>
      </c>
      <c r="I110" s="31">
        <f>I111+I112+I113</f>
        <v>1002.862</v>
      </c>
      <c r="J110" s="31">
        <v>0</v>
      </c>
      <c r="K110" s="290"/>
      <c r="L110" s="297"/>
      <c r="M110" s="9"/>
      <c r="N110" s="1"/>
    </row>
    <row r="111" spans="1:14" ht="84.75" customHeight="1">
      <c r="A111" s="60" t="s">
        <v>354</v>
      </c>
      <c r="B111" s="79" t="s">
        <v>340</v>
      </c>
      <c r="C111" s="10" t="s">
        <v>155</v>
      </c>
      <c r="D111" s="31">
        <f aca="true" t="shared" si="5" ref="D111:D142">I111</f>
        <v>744.256</v>
      </c>
      <c r="E111" s="31">
        <v>0</v>
      </c>
      <c r="F111" s="31">
        <v>0</v>
      </c>
      <c r="G111" s="31">
        <v>0</v>
      </c>
      <c r="H111" s="31">
        <v>0</v>
      </c>
      <c r="I111" s="31">
        <v>744.256</v>
      </c>
      <c r="J111" s="31">
        <v>0</v>
      </c>
      <c r="K111" s="290"/>
      <c r="L111" s="297"/>
      <c r="M111" s="9"/>
      <c r="N111" s="1"/>
    </row>
    <row r="112" spans="1:14" ht="84" customHeight="1">
      <c r="A112" s="60" t="s">
        <v>355</v>
      </c>
      <c r="B112" s="79" t="s">
        <v>341</v>
      </c>
      <c r="C112" s="10" t="s">
        <v>155</v>
      </c>
      <c r="D112" s="31">
        <f t="shared" si="5"/>
        <v>176.376</v>
      </c>
      <c r="E112" s="31">
        <v>0</v>
      </c>
      <c r="F112" s="31">
        <v>0</v>
      </c>
      <c r="G112" s="31">
        <v>0</v>
      </c>
      <c r="H112" s="31">
        <v>0</v>
      </c>
      <c r="I112" s="31">
        <v>176.376</v>
      </c>
      <c r="J112" s="31">
        <v>0</v>
      </c>
      <c r="K112" s="290"/>
      <c r="L112" s="297"/>
      <c r="M112" s="9"/>
      <c r="N112" s="1"/>
    </row>
    <row r="113" spans="1:14" ht="75" customHeight="1">
      <c r="A113" s="60" t="s">
        <v>356</v>
      </c>
      <c r="B113" s="79" t="s">
        <v>342</v>
      </c>
      <c r="C113" s="10" t="s">
        <v>155</v>
      </c>
      <c r="D113" s="31">
        <f t="shared" si="5"/>
        <v>82.23</v>
      </c>
      <c r="E113" s="31">
        <v>0</v>
      </c>
      <c r="F113" s="31">
        <v>0</v>
      </c>
      <c r="G113" s="31">
        <v>0</v>
      </c>
      <c r="H113" s="31">
        <v>0</v>
      </c>
      <c r="I113" s="31">
        <v>82.23</v>
      </c>
      <c r="J113" s="31">
        <v>0</v>
      </c>
      <c r="K113" s="290"/>
      <c r="L113" s="297"/>
      <c r="M113" s="9"/>
      <c r="N113" s="1"/>
    </row>
    <row r="114" spans="1:14" ht="57" customHeight="1">
      <c r="A114" s="60" t="s">
        <v>357</v>
      </c>
      <c r="B114" s="79" t="s">
        <v>343</v>
      </c>
      <c r="C114" s="10" t="s">
        <v>155</v>
      </c>
      <c r="D114" s="31">
        <f t="shared" si="5"/>
        <v>441.45961</v>
      </c>
      <c r="E114" s="31">
        <v>0</v>
      </c>
      <c r="F114" s="31">
        <v>0</v>
      </c>
      <c r="G114" s="31">
        <v>0</v>
      </c>
      <c r="H114" s="31">
        <v>0</v>
      </c>
      <c r="I114" s="31">
        <v>441.45961</v>
      </c>
      <c r="J114" s="31">
        <v>0</v>
      </c>
      <c r="K114" s="290"/>
      <c r="L114" s="297"/>
      <c r="M114" s="9"/>
      <c r="N114" s="1"/>
    </row>
    <row r="115" spans="1:14" ht="81" customHeight="1">
      <c r="A115" s="60" t="s">
        <v>392</v>
      </c>
      <c r="B115" s="79" t="s">
        <v>393</v>
      </c>
      <c r="C115" s="10" t="s">
        <v>155</v>
      </c>
      <c r="D115" s="31">
        <f t="shared" si="5"/>
        <v>706.39</v>
      </c>
      <c r="E115" s="31">
        <v>0</v>
      </c>
      <c r="F115" s="31">
        <v>0</v>
      </c>
      <c r="G115" s="31">
        <v>0</v>
      </c>
      <c r="H115" s="31">
        <v>0</v>
      </c>
      <c r="I115" s="31">
        <f>I116+I117</f>
        <v>706.39</v>
      </c>
      <c r="J115" s="31">
        <v>0</v>
      </c>
      <c r="K115" s="290"/>
      <c r="L115" s="297"/>
      <c r="M115" s="9"/>
      <c r="N115" s="1"/>
    </row>
    <row r="116" spans="1:14" ht="74.25" customHeight="1">
      <c r="A116" s="60" t="s">
        <v>394</v>
      </c>
      <c r="B116" s="79" t="s">
        <v>395</v>
      </c>
      <c r="C116" s="10" t="s">
        <v>155</v>
      </c>
      <c r="D116" s="31">
        <f t="shared" si="5"/>
        <v>413.765</v>
      </c>
      <c r="E116" s="31">
        <v>0</v>
      </c>
      <c r="F116" s="31">
        <v>0</v>
      </c>
      <c r="G116" s="31">
        <v>0</v>
      </c>
      <c r="H116" s="31">
        <v>0</v>
      </c>
      <c r="I116" s="31">
        <v>413.765</v>
      </c>
      <c r="J116" s="31">
        <v>0</v>
      </c>
      <c r="K116" s="290"/>
      <c r="L116" s="297"/>
      <c r="M116" s="9"/>
      <c r="N116" s="1"/>
    </row>
    <row r="117" spans="1:14" ht="74.25" customHeight="1">
      <c r="A117" s="60" t="s">
        <v>396</v>
      </c>
      <c r="B117" s="79" t="s">
        <v>397</v>
      </c>
      <c r="C117" s="10" t="s">
        <v>155</v>
      </c>
      <c r="D117" s="31">
        <f t="shared" si="5"/>
        <v>292.625</v>
      </c>
      <c r="E117" s="31">
        <v>0</v>
      </c>
      <c r="F117" s="31">
        <v>0</v>
      </c>
      <c r="G117" s="31">
        <v>0</v>
      </c>
      <c r="H117" s="31">
        <v>0</v>
      </c>
      <c r="I117" s="31">
        <v>292.625</v>
      </c>
      <c r="J117" s="31">
        <v>0</v>
      </c>
      <c r="K117" s="290" t="s">
        <v>144</v>
      </c>
      <c r="L117" s="297" t="s">
        <v>141</v>
      </c>
      <c r="M117" s="9"/>
      <c r="N117" s="1"/>
    </row>
    <row r="118" spans="1:14" ht="64.5" customHeight="1">
      <c r="A118" s="60" t="s">
        <v>417</v>
      </c>
      <c r="B118" s="79" t="s">
        <v>353</v>
      </c>
      <c r="C118" s="10" t="s">
        <v>155</v>
      </c>
      <c r="D118" s="31">
        <f t="shared" si="5"/>
        <v>441.351</v>
      </c>
      <c r="E118" s="31">
        <v>0</v>
      </c>
      <c r="F118" s="31">
        <v>0</v>
      </c>
      <c r="G118" s="31">
        <v>0</v>
      </c>
      <c r="H118" s="31">
        <v>0</v>
      </c>
      <c r="I118" s="31">
        <f>I119+I120+I121</f>
        <v>441.351</v>
      </c>
      <c r="J118" s="31">
        <v>0</v>
      </c>
      <c r="K118" s="290"/>
      <c r="L118" s="297"/>
      <c r="M118" s="9"/>
      <c r="N118" s="1"/>
    </row>
    <row r="119" spans="1:14" ht="72" customHeight="1">
      <c r="A119" s="60" t="s">
        <v>418</v>
      </c>
      <c r="B119" s="79" t="s">
        <v>419</v>
      </c>
      <c r="C119" s="10" t="s">
        <v>155</v>
      </c>
      <c r="D119" s="31">
        <f t="shared" si="5"/>
        <v>101.57</v>
      </c>
      <c r="E119" s="31">
        <v>0</v>
      </c>
      <c r="F119" s="31">
        <v>0</v>
      </c>
      <c r="G119" s="31">
        <v>0</v>
      </c>
      <c r="H119" s="31">
        <v>0</v>
      </c>
      <c r="I119" s="31">
        <v>101.57</v>
      </c>
      <c r="J119" s="31">
        <v>0</v>
      </c>
      <c r="K119" s="290"/>
      <c r="L119" s="297"/>
      <c r="M119" s="9"/>
      <c r="N119" s="1"/>
    </row>
    <row r="120" spans="1:14" ht="69" customHeight="1">
      <c r="A120" s="60" t="s">
        <v>420</v>
      </c>
      <c r="B120" s="79" t="s">
        <v>421</v>
      </c>
      <c r="C120" s="10" t="s">
        <v>155</v>
      </c>
      <c r="D120" s="31">
        <f t="shared" si="5"/>
        <v>67.784</v>
      </c>
      <c r="E120" s="31">
        <v>0</v>
      </c>
      <c r="F120" s="31">
        <v>0</v>
      </c>
      <c r="G120" s="31">
        <v>0</v>
      </c>
      <c r="H120" s="31">
        <v>0</v>
      </c>
      <c r="I120" s="31">
        <v>67.784</v>
      </c>
      <c r="J120" s="31">
        <v>0</v>
      </c>
      <c r="K120" s="290"/>
      <c r="L120" s="297"/>
      <c r="M120" s="9"/>
      <c r="N120" s="1"/>
    </row>
    <row r="121" spans="1:14" ht="78" customHeight="1">
      <c r="A121" s="60" t="s">
        <v>422</v>
      </c>
      <c r="B121" s="79" t="s">
        <v>423</v>
      </c>
      <c r="C121" s="10" t="s">
        <v>155</v>
      </c>
      <c r="D121" s="31">
        <f t="shared" si="5"/>
        <v>271.997</v>
      </c>
      <c r="E121" s="31">
        <v>0</v>
      </c>
      <c r="F121" s="31">
        <v>0</v>
      </c>
      <c r="G121" s="31">
        <v>0</v>
      </c>
      <c r="H121" s="31">
        <v>0</v>
      </c>
      <c r="I121" s="31">
        <v>271.997</v>
      </c>
      <c r="J121" s="31">
        <v>0</v>
      </c>
      <c r="K121" s="280"/>
      <c r="L121" s="297"/>
      <c r="M121" s="9"/>
      <c r="N121" s="1"/>
    </row>
    <row r="122" spans="1:14" ht="63" customHeight="1">
      <c r="A122" s="46" t="s">
        <v>294</v>
      </c>
      <c r="B122" s="48" t="s">
        <v>295</v>
      </c>
      <c r="C122" s="48" t="s">
        <v>211</v>
      </c>
      <c r="D122" s="34">
        <f>I122</f>
        <v>3801.790029999999</v>
      </c>
      <c r="E122" s="81">
        <v>0</v>
      </c>
      <c r="F122" s="34">
        <v>0</v>
      </c>
      <c r="G122" s="34">
        <v>0</v>
      </c>
      <c r="H122" s="34">
        <v>0</v>
      </c>
      <c r="I122" s="34">
        <f>I123+I134+I135+I136+I137+I138+I139+I143</f>
        <v>3801.790029999999</v>
      </c>
      <c r="J122" s="81">
        <v>0</v>
      </c>
      <c r="K122" s="279" t="s">
        <v>144</v>
      </c>
      <c r="L122" s="297"/>
      <c r="M122" s="9"/>
      <c r="N122" s="1"/>
    </row>
    <row r="123" spans="1:14" ht="63" customHeight="1">
      <c r="A123" s="46" t="s">
        <v>432</v>
      </c>
      <c r="B123" s="79" t="s">
        <v>369</v>
      </c>
      <c r="C123" s="21" t="s">
        <v>211</v>
      </c>
      <c r="D123" s="34">
        <f>D124+D125+D126+D127+D128+D129+D130+D131+D132+D133</f>
        <v>1788.5689599999996</v>
      </c>
      <c r="E123" s="34">
        <f>E125+E126+E127+E134+E129+E130+E131</f>
        <v>0</v>
      </c>
      <c r="F123" s="34">
        <f>F125+F126+F127+F134+F129+F130+F131</f>
        <v>0</v>
      </c>
      <c r="G123" s="34">
        <f>G125+G126+G127+G134+G129+G130+G131</f>
        <v>0</v>
      </c>
      <c r="H123" s="34">
        <f>H125+H126+H127+H134+H129+H130+H131</f>
        <v>0</v>
      </c>
      <c r="I123" s="34">
        <f>I124+I125+I126+I127+I128+I129+I130+I131+I132+I133</f>
        <v>1788.5689599999996</v>
      </c>
      <c r="J123" s="34">
        <f>J125+J126+J127+J134+J129+J130+J131</f>
        <v>0</v>
      </c>
      <c r="K123" s="290"/>
      <c r="L123" s="297"/>
      <c r="M123" s="9"/>
      <c r="N123" s="1"/>
    </row>
    <row r="124" spans="1:14" ht="87" customHeight="1">
      <c r="A124" s="60" t="s">
        <v>358</v>
      </c>
      <c r="B124" s="42" t="s">
        <v>102</v>
      </c>
      <c r="C124" s="42" t="s">
        <v>211</v>
      </c>
      <c r="D124" s="31">
        <f t="shared" si="5"/>
        <v>483.56232</v>
      </c>
      <c r="E124" s="49">
        <v>0</v>
      </c>
      <c r="F124" s="31">
        <v>0</v>
      </c>
      <c r="G124" s="31">
        <v>0</v>
      </c>
      <c r="H124" s="31">
        <v>0</v>
      </c>
      <c r="I124" s="31">
        <v>483.56232</v>
      </c>
      <c r="J124" s="49">
        <v>0</v>
      </c>
      <c r="K124" s="290"/>
      <c r="L124" s="297"/>
      <c r="M124" s="9"/>
      <c r="N124" s="1"/>
    </row>
    <row r="125" spans="1:14" ht="87" customHeight="1">
      <c r="A125" s="60" t="s">
        <v>359</v>
      </c>
      <c r="B125" s="79" t="s">
        <v>106</v>
      </c>
      <c r="C125" s="42" t="s">
        <v>211</v>
      </c>
      <c r="D125" s="31">
        <f t="shared" si="5"/>
        <v>309.15988</v>
      </c>
      <c r="E125" s="49">
        <v>0</v>
      </c>
      <c r="F125" s="31">
        <v>0</v>
      </c>
      <c r="G125" s="31">
        <v>0</v>
      </c>
      <c r="H125" s="31">
        <v>0</v>
      </c>
      <c r="I125" s="31">
        <v>309.15988</v>
      </c>
      <c r="J125" s="49">
        <v>0</v>
      </c>
      <c r="K125" s="290"/>
      <c r="L125" s="297"/>
      <c r="M125" s="9"/>
      <c r="N125" s="1"/>
    </row>
    <row r="126" spans="1:14" ht="77.25" customHeight="1">
      <c r="A126" s="60" t="s">
        <v>360</v>
      </c>
      <c r="B126" s="79" t="s">
        <v>107</v>
      </c>
      <c r="C126" s="42" t="s">
        <v>211</v>
      </c>
      <c r="D126" s="31">
        <f t="shared" si="5"/>
        <v>68.49599</v>
      </c>
      <c r="E126" s="49">
        <v>0</v>
      </c>
      <c r="F126" s="31">
        <v>0</v>
      </c>
      <c r="G126" s="31">
        <v>0</v>
      </c>
      <c r="H126" s="31">
        <v>0</v>
      </c>
      <c r="I126" s="31">
        <v>68.49599</v>
      </c>
      <c r="J126" s="49">
        <v>0</v>
      </c>
      <c r="K126" s="290" t="s">
        <v>144</v>
      </c>
      <c r="L126" s="297" t="s">
        <v>141</v>
      </c>
      <c r="M126" s="9"/>
      <c r="N126" s="1"/>
    </row>
    <row r="127" spans="1:14" ht="82.5" customHeight="1">
      <c r="A127" s="60" t="s">
        <v>361</v>
      </c>
      <c r="B127" s="79" t="s">
        <v>373</v>
      </c>
      <c r="C127" s="42" t="s">
        <v>211</v>
      </c>
      <c r="D127" s="31">
        <f>I127</f>
        <v>46.5974</v>
      </c>
      <c r="E127" s="49">
        <v>0</v>
      </c>
      <c r="F127" s="31">
        <v>0</v>
      </c>
      <c r="G127" s="31">
        <v>0</v>
      </c>
      <c r="H127" s="31">
        <v>0</v>
      </c>
      <c r="I127" s="31">
        <v>46.5974</v>
      </c>
      <c r="J127" s="49">
        <v>0</v>
      </c>
      <c r="K127" s="290"/>
      <c r="L127" s="297"/>
      <c r="M127" s="9"/>
      <c r="N127" s="1"/>
    </row>
    <row r="128" spans="1:14" ht="87" customHeight="1">
      <c r="A128" s="60" t="s">
        <v>362</v>
      </c>
      <c r="B128" s="79" t="s">
        <v>372</v>
      </c>
      <c r="C128" s="42" t="s">
        <v>211</v>
      </c>
      <c r="D128" s="31">
        <f>I128</f>
        <v>129.27048</v>
      </c>
      <c r="E128" s="49">
        <v>0</v>
      </c>
      <c r="F128" s="31">
        <v>0</v>
      </c>
      <c r="G128" s="31">
        <v>0</v>
      </c>
      <c r="H128" s="31">
        <v>0</v>
      </c>
      <c r="I128" s="31">
        <v>129.27048</v>
      </c>
      <c r="J128" s="49">
        <v>0</v>
      </c>
      <c r="K128" s="290"/>
      <c r="L128" s="297"/>
      <c r="M128" s="9"/>
      <c r="N128" s="1"/>
    </row>
    <row r="129" spans="1:14" ht="84" customHeight="1">
      <c r="A129" s="60" t="s">
        <v>363</v>
      </c>
      <c r="B129" s="42" t="s">
        <v>368</v>
      </c>
      <c r="C129" s="42" t="s">
        <v>211</v>
      </c>
      <c r="D129" s="31">
        <f t="shared" si="5"/>
        <v>66.01265</v>
      </c>
      <c r="E129" s="49">
        <v>0</v>
      </c>
      <c r="F129" s="31">
        <v>0</v>
      </c>
      <c r="G129" s="31">
        <v>0</v>
      </c>
      <c r="H129" s="31">
        <v>0</v>
      </c>
      <c r="I129" s="31">
        <v>66.01265</v>
      </c>
      <c r="J129" s="49">
        <v>0</v>
      </c>
      <c r="K129" s="290"/>
      <c r="L129" s="297"/>
      <c r="M129" s="9"/>
      <c r="N129" s="1"/>
    </row>
    <row r="130" spans="1:14" ht="77.25" customHeight="1">
      <c r="A130" s="60" t="s">
        <v>364</v>
      </c>
      <c r="B130" s="42" t="s">
        <v>374</v>
      </c>
      <c r="C130" s="42" t="s">
        <v>211</v>
      </c>
      <c r="D130" s="31">
        <f t="shared" si="5"/>
        <v>101.88178</v>
      </c>
      <c r="E130" s="49">
        <v>0</v>
      </c>
      <c r="F130" s="31">
        <v>0</v>
      </c>
      <c r="G130" s="31">
        <v>0</v>
      </c>
      <c r="H130" s="31">
        <v>0</v>
      </c>
      <c r="I130" s="31">
        <v>101.88178</v>
      </c>
      <c r="J130" s="49">
        <v>0</v>
      </c>
      <c r="K130" s="290"/>
      <c r="L130" s="297"/>
      <c r="M130" s="9"/>
      <c r="N130" s="1"/>
    </row>
    <row r="131" spans="1:14" ht="87.75" customHeight="1">
      <c r="A131" s="60" t="s">
        <v>365</v>
      </c>
      <c r="B131" s="42" t="s">
        <v>375</v>
      </c>
      <c r="C131" s="42" t="s">
        <v>211</v>
      </c>
      <c r="D131" s="31">
        <f t="shared" si="5"/>
        <v>488.59315</v>
      </c>
      <c r="E131" s="49">
        <v>0</v>
      </c>
      <c r="F131" s="31">
        <v>0</v>
      </c>
      <c r="G131" s="31">
        <v>0</v>
      </c>
      <c r="H131" s="31">
        <v>0</v>
      </c>
      <c r="I131" s="31">
        <v>488.59315</v>
      </c>
      <c r="J131" s="49">
        <v>0</v>
      </c>
      <c r="K131" s="290"/>
      <c r="L131" s="297"/>
      <c r="M131" s="9"/>
      <c r="N131" s="1"/>
    </row>
    <row r="132" spans="1:14" ht="72" customHeight="1">
      <c r="A132" s="60" t="s">
        <v>366</v>
      </c>
      <c r="B132" s="42" t="s">
        <v>370</v>
      </c>
      <c r="C132" s="42" t="s">
        <v>211</v>
      </c>
      <c r="D132" s="31">
        <f t="shared" si="5"/>
        <v>77.09535</v>
      </c>
      <c r="E132" s="49">
        <v>0</v>
      </c>
      <c r="F132" s="31">
        <v>0</v>
      </c>
      <c r="G132" s="31">
        <v>0</v>
      </c>
      <c r="H132" s="31">
        <v>0</v>
      </c>
      <c r="I132" s="31">
        <v>77.09535</v>
      </c>
      <c r="J132" s="49">
        <v>0</v>
      </c>
      <c r="K132" s="290"/>
      <c r="L132" s="297"/>
      <c r="M132" s="9"/>
      <c r="N132" s="1"/>
    </row>
    <row r="133" spans="1:14" ht="72" customHeight="1">
      <c r="A133" s="60" t="s">
        <v>367</v>
      </c>
      <c r="B133" s="42" t="s">
        <v>371</v>
      </c>
      <c r="C133" s="42" t="s">
        <v>211</v>
      </c>
      <c r="D133" s="31">
        <f t="shared" si="5"/>
        <v>17.89996</v>
      </c>
      <c r="E133" s="49">
        <v>0</v>
      </c>
      <c r="F133" s="31">
        <v>0</v>
      </c>
      <c r="G133" s="31">
        <v>0</v>
      </c>
      <c r="H133" s="31">
        <v>0</v>
      </c>
      <c r="I133" s="31">
        <f>17.89996</f>
        <v>17.89996</v>
      </c>
      <c r="J133" s="49">
        <v>0</v>
      </c>
      <c r="K133" s="290"/>
      <c r="L133" s="297"/>
      <c r="M133" s="9"/>
      <c r="N133" s="1"/>
    </row>
    <row r="134" spans="1:14" ht="108.75" customHeight="1">
      <c r="A134" s="60" t="s">
        <v>433</v>
      </c>
      <c r="B134" s="42" t="s">
        <v>101</v>
      </c>
      <c r="C134" s="42" t="s">
        <v>211</v>
      </c>
      <c r="D134" s="31">
        <f t="shared" si="5"/>
        <v>0</v>
      </c>
      <c r="E134" s="49">
        <v>0</v>
      </c>
      <c r="F134" s="31">
        <v>0</v>
      </c>
      <c r="G134" s="31">
        <v>0</v>
      </c>
      <c r="H134" s="31">
        <v>0</v>
      </c>
      <c r="I134" s="31">
        <v>0</v>
      </c>
      <c r="J134" s="49">
        <v>0</v>
      </c>
      <c r="K134" s="290" t="s">
        <v>144</v>
      </c>
      <c r="L134" s="297" t="s">
        <v>141</v>
      </c>
      <c r="M134" s="9"/>
      <c r="N134" s="1"/>
    </row>
    <row r="135" spans="1:14" ht="92.25" customHeight="1">
      <c r="A135" s="60" t="s">
        <v>434</v>
      </c>
      <c r="B135" s="42" t="s">
        <v>108</v>
      </c>
      <c r="C135" s="42" t="s">
        <v>211</v>
      </c>
      <c r="D135" s="31">
        <f t="shared" si="5"/>
        <v>0</v>
      </c>
      <c r="E135" s="49">
        <v>0</v>
      </c>
      <c r="F135" s="31">
        <v>0</v>
      </c>
      <c r="G135" s="31">
        <v>0</v>
      </c>
      <c r="H135" s="31">
        <v>0</v>
      </c>
      <c r="I135" s="31">
        <v>0</v>
      </c>
      <c r="J135" s="49">
        <v>0</v>
      </c>
      <c r="K135" s="290"/>
      <c r="L135" s="297"/>
      <c r="M135" s="9"/>
      <c r="N135" s="1"/>
    </row>
    <row r="136" spans="1:14" ht="95.25" customHeight="1">
      <c r="A136" s="60" t="s">
        <v>435</v>
      </c>
      <c r="B136" s="42" t="s">
        <v>109</v>
      </c>
      <c r="C136" s="42" t="s">
        <v>211</v>
      </c>
      <c r="D136" s="31">
        <f t="shared" si="5"/>
        <v>0</v>
      </c>
      <c r="E136" s="49">
        <v>0</v>
      </c>
      <c r="F136" s="31">
        <v>0</v>
      </c>
      <c r="G136" s="31">
        <v>0</v>
      </c>
      <c r="H136" s="31">
        <v>0</v>
      </c>
      <c r="I136" s="31">
        <v>0</v>
      </c>
      <c r="J136" s="49">
        <v>0</v>
      </c>
      <c r="K136" s="290"/>
      <c r="L136" s="297"/>
      <c r="M136" s="9"/>
      <c r="N136" s="1"/>
    </row>
    <row r="137" spans="1:14" ht="95.25" customHeight="1">
      <c r="A137" s="60" t="s">
        <v>257</v>
      </c>
      <c r="B137" s="42" t="s">
        <v>398</v>
      </c>
      <c r="C137" s="42" t="s">
        <v>211</v>
      </c>
      <c r="D137" s="31">
        <f t="shared" si="5"/>
        <v>1484.49507</v>
      </c>
      <c r="E137" s="31">
        <v>0</v>
      </c>
      <c r="F137" s="31">
        <v>0</v>
      </c>
      <c r="G137" s="31">
        <v>0</v>
      </c>
      <c r="H137" s="31">
        <v>0</v>
      </c>
      <c r="I137" s="31">
        <v>1484.49507</v>
      </c>
      <c r="J137" s="31">
        <v>0</v>
      </c>
      <c r="K137" s="290"/>
      <c r="L137" s="297"/>
      <c r="M137" s="9"/>
      <c r="N137" s="1"/>
    </row>
    <row r="138" spans="1:14" ht="129.75" customHeight="1">
      <c r="A138" s="60" t="s">
        <v>399</v>
      </c>
      <c r="B138" s="42" t="s">
        <v>493</v>
      </c>
      <c r="C138" s="42" t="s">
        <v>211</v>
      </c>
      <c r="D138" s="31">
        <f t="shared" si="5"/>
        <v>150.856</v>
      </c>
      <c r="E138" s="31">
        <v>0</v>
      </c>
      <c r="F138" s="31">
        <v>0</v>
      </c>
      <c r="G138" s="31">
        <v>0</v>
      </c>
      <c r="H138" s="31">
        <v>0</v>
      </c>
      <c r="I138" s="31">
        <v>150.856</v>
      </c>
      <c r="J138" s="31">
        <v>0</v>
      </c>
      <c r="K138" s="290"/>
      <c r="L138" s="297"/>
      <c r="M138" s="9"/>
      <c r="N138" s="1"/>
    </row>
    <row r="139" spans="1:14" ht="83.25" customHeight="1">
      <c r="A139" s="60" t="s">
        <v>400</v>
      </c>
      <c r="B139" s="42" t="s">
        <v>494</v>
      </c>
      <c r="C139" s="42" t="s">
        <v>211</v>
      </c>
      <c r="D139" s="31">
        <f>D140+D141+D142</f>
        <v>274.389</v>
      </c>
      <c r="E139" s="31">
        <v>0</v>
      </c>
      <c r="F139" s="31">
        <v>0</v>
      </c>
      <c r="G139" s="31">
        <v>0</v>
      </c>
      <c r="H139" s="31">
        <v>0</v>
      </c>
      <c r="I139" s="31">
        <f>I140+I141+I142</f>
        <v>274.389</v>
      </c>
      <c r="J139" s="31">
        <v>0</v>
      </c>
      <c r="K139" s="290"/>
      <c r="L139" s="297"/>
      <c r="M139" s="9"/>
      <c r="N139" s="1"/>
    </row>
    <row r="140" spans="1:14" ht="84.75" customHeight="1">
      <c r="A140" s="60" t="s">
        <v>495</v>
      </c>
      <c r="B140" s="42" t="s">
        <v>496</v>
      </c>
      <c r="C140" s="42" t="s">
        <v>211</v>
      </c>
      <c r="D140" s="31">
        <f t="shared" si="5"/>
        <v>30.938</v>
      </c>
      <c r="E140" s="31">
        <v>0</v>
      </c>
      <c r="F140" s="31">
        <v>0</v>
      </c>
      <c r="G140" s="31">
        <v>0</v>
      </c>
      <c r="H140" s="31">
        <v>0</v>
      </c>
      <c r="I140" s="31">
        <v>30.938</v>
      </c>
      <c r="J140" s="31">
        <v>0</v>
      </c>
      <c r="K140" s="290"/>
      <c r="L140" s="297"/>
      <c r="M140" s="9"/>
      <c r="N140" s="1"/>
    </row>
    <row r="141" spans="1:14" ht="76.5" customHeight="1">
      <c r="A141" s="60" t="s">
        <v>497</v>
      </c>
      <c r="B141" s="42" t="s">
        <v>498</v>
      </c>
      <c r="C141" s="42" t="s">
        <v>211</v>
      </c>
      <c r="D141" s="31">
        <f t="shared" si="5"/>
        <v>189.309</v>
      </c>
      <c r="E141" s="31">
        <v>0</v>
      </c>
      <c r="F141" s="31">
        <v>0</v>
      </c>
      <c r="G141" s="31">
        <v>0</v>
      </c>
      <c r="H141" s="31">
        <v>0</v>
      </c>
      <c r="I141" s="31">
        <v>189.309</v>
      </c>
      <c r="J141" s="31">
        <v>0</v>
      </c>
      <c r="K141" s="290" t="s">
        <v>144</v>
      </c>
      <c r="L141" s="297" t="s">
        <v>141</v>
      </c>
      <c r="M141" s="9"/>
      <c r="N141" s="1"/>
    </row>
    <row r="142" spans="1:14" ht="70.5" customHeight="1">
      <c r="A142" s="60" t="s">
        <v>499</v>
      </c>
      <c r="B142" s="42" t="s">
        <v>500</v>
      </c>
      <c r="C142" s="42" t="s">
        <v>211</v>
      </c>
      <c r="D142" s="31">
        <f t="shared" si="5"/>
        <v>54.142</v>
      </c>
      <c r="E142" s="31">
        <v>0</v>
      </c>
      <c r="F142" s="31">
        <v>0</v>
      </c>
      <c r="G142" s="31">
        <v>0</v>
      </c>
      <c r="H142" s="31">
        <v>0</v>
      </c>
      <c r="I142" s="31">
        <v>54.142</v>
      </c>
      <c r="J142" s="31">
        <v>0</v>
      </c>
      <c r="K142" s="290"/>
      <c r="L142" s="297"/>
      <c r="M142" s="9"/>
      <c r="N142" s="1"/>
    </row>
    <row r="143" spans="1:14" ht="105" customHeight="1">
      <c r="A143" s="60" t="s">
        <v>501</v>
      </c>
      <c r="B143" s="42" t="s">
        <v>502</v>
      </c>
      <c r="C143" s="42" t="s">
        <v>211</v>
      </c>
      <c r="D143" s="31">
        <f>I143</f>
        <v>103.481</v>
      </c>
      <c r="E143" s="31">
        <v>0</v>
      </c>
      <c r="F143" s="31">
        <v>0</v>
      </c>
      <c r="G143" s="31">
        <v>0</v>
      </c>
      <c r="H143" s="31">
        <v>0</v>
      </c>
      <c r="I143" s="31">
        <v>103.481</v>
      </c>
      <c r="J143" s="31">
        <v>0</v>
      </c>
      <c r="K143" s="290"/>
      <c r="L143" s="297"/>
      <c r="M143" s="9"/>
      <c r="N143" s="1"/>
    </row>
    <row r="144" spans="1:14" ht="59.25" customHeight="1">
      <c r="A144" s="80" t="s">
        <v>344</v>
      </c>
      <c r="B144" s="72" t="s">
        <v>295</v>
      </c>
      <c r="C144" s="72" t="s">
        <v>222</v>
      </c>
      <c r="D144" s="73">
        <f>D145+D146+D147+D148+D149+D150</f>
        <v>4454.223999999999</v>
      </c>
      <c r="E144" s="74">
        <v>0</v>
      </c>
      <c r="F144" s="73">
        <v>0</v>
      </c>
      <c r="G144" s="73">
        <v>0</v>
      </c>
      <c r="H144" s="73">
        <v>0</v>
      </c>
      <c r="I144" s="73">
        <f>I145+I146+I147+I148+I149+I150</f>
        <v>4454.223999999999</v>
      </c>
      <c r="J144" s="74">
        <v>0</v>
      </c>
      <c r="K144" s="290"/>
      <c r="L144" s="297"/>
      <c r="M144" s="9"/>
      <c r="N144" s="1"/>
    </row>
    <row r="145" spans="1:14" ht="87" customHeight="1">
      <c r="A145" s="71" t="s">
        <v>381</v>
      </c>
      <c r="B145" s="207" t="s">
        <v>327</v>
      </c>
      <c r="C145" s="68" t="s">
        <v>222</v>
      </c>
      <c r="D145" s="66">
        <f aca="true" t="shared" si="6" ref="D145:D151">I145</f>
        <v>537.239</v>
      </c>
      <c r="E145" s="70">
        <v>0</v>
      </c>
      <c r="F145" s="66">
        <v>0</v>
      </c>
      <c r="G145" s="66">
        <v>0</v>
      </c>
      <c r="H145" s="66">
        <v>0</v>
      </c>
      <c r="I145" s="66">
        <v>537.239</v>
      </c>
      <c r="J145" s="70">
        <v>0</v>
      </c>
      <c r="K145" s="290"/>
      <c r="L145" s="297"/>
      <c r="M145" s="9"/>
      <c r="N145" s="1"/>
    </row>
    <row r="146" spans="1:14" ht="59.25" customHeight="1">
      <c r="A146" s="71" t="s">
        <v>382</v>
      </c>
      <c r="B146" s="208" t="s">
        <v>326</v>
      </c>
      <c r="C146" s="68" t="s">
        <v>222</v>
      </c>
      <c r="D146" s="66">
        <f t="shared" si="6"/>
        <v>432</v>
      </c>
      <c r="E146" s="70">
        <v>0</v>
      </c>
      <c r="F146" s="66">
        <v>0</v>
      </c>
      <c r="G146" s="66">
        <v>0</v>
      </c>
      <c r="H146" s="66">
        <v>0</v>
      </c>
      <c r="I146" s="66">
        <v>432</v>
      </c>
      <c r="J146" s="70">
        <v>0</v>
      </c>
      <c r="K146" s="290"/>
      <c r="L146" s="297"/>
      <c r="M146" s="9"/>
      <c r="N146" s="1"/>
    </row>
    <row r="147" spans="1:14" ht="69.75" customHeight="1">
      <c r="A147" s="71" t="s">
        <v>383</v>
      </c>
      <c r="B147" s="207" t="s">
        <v>328</v>
      </c>
      <c r="C147" s="68" t="s">
        <v>222</v>
      </c>
      <c r="D147" s="66">
        <f t="shared" si="6"/>
        <v>2630</v>
      </c>
      <c r="E147" s="70">
        <v>0</v>
      </c>
      <c r="F147" s="66">
        <v>0</v>
      </c>
      <c r="G147" s="66">
        <v>0</v>
      </c>
      <c r="H147" s="66">
        <v>0</v>
      </c>
      <c r="I147" s="66">
        <v>2630</v>
      </c>
      <c r="J147" s="70">
        <v>0</v>
      </c>
      <c r="K147" s="290"/>
      <c r="L147" s="297"/>
      <c r="M147" s="9"/>
      <c r="N147" s="1"/>
    </row>
    <row r="148" spans="1:14" ht="99" customHeight="1">
      <c r="A148" s="71" t="s">
        <v>384</v>
      </c>
      <c r="B148" s="207" t="s">
        <v>329</v>
      </c>
      <c r="C148" s="68" t="s">
        <v>222</v>
      </c>
      <c r="D148" s="66">
        <f t="shared" si="6"/>
        <v>251</v>
      </c>
      <c r="E148" s="70">
        <v>0</v>
      </c>
      <c r="F148" s="66">
        <v>0</v>
      </c>
      <c r="G148" s="66">
        <v>0</v>
      </c>
      <c r="H148" s="66">
        <v>0</v>
      </c>
      <c r="I148" s="66">
        <v>251</v>
      </c>
      <c r="J148" s="70">
        <v>0</v>
      </c>
      <c r="K148" s="290"/>
      <c r="L148" s="297"/>
      <c r="M148" s="9"/>
      <c r="N148" s="1"/>
    </row>
    <row r="149" spans="1:14" ht="76.5" customHeight="1">
      <c r="A149" s="71" t="s">
        <v>385</v>
      </c>
      <c r="B149" s="207" t="s">
        <v>330</v>
      </c>
      <c r="C149" s="68" t="s">
        <v>222</v>
      </c>
      <c r="D149" s="66">
        <f t="shared" si="6"/>
        <v>360</v>
      </c>
      <c r="E149" s="70">
        <v>0</v>
      </c>
      <c r="F149" s="66">
        <v>0</v>
      </c>
      <c r="G149" s="66">
        <v>0</v>
      </c>
      <c r="H149" s="66">
        <v>0</v>
      </c>
      <c r="I149" s="66">
        <v>360</v>
      </c>
      <c r="J149" s="70">
        <v>0</v>
      </c>
      <c r="K149" s="290"/>
      <c r="L149" s="297"/>
      <c r="M149" s="9"/>
      <c r="N149" s="1"/>
    </row>
    <row r="150" spans="1:14" ht="90.75" customHeight="1">
      <c r="A150" s="71" t="s">
        <v>248</v>
      </c>
      <c r="B150" s="207" t="s">
        <v>249</v>
      </c>
      <c r="C150" s="68" t="s">
        <v>222</v>
      </c>
      <c r="D150" s="66">
        <f>I150</f>
        <v>243.985</v>
      </c>
      <c r="E150" s="70">
        <v>0</v>
      </c>
      <c r="F150" s="66">
        <v>0</v>
      </c>
      <c r="G150" s="66">
        <v>0</v>
      </c>
      <c r="H150" s="66">
        <v>0</v>
      </c>
      <c r="I150" s="66">
        <v>243.985</v>
      </c>
      <c r="J150" s="70">
        <v>0</v>
      </c>
      <c r="K150" s="290" t="s">
        <v>144</v>
      </c>
      <c r="L150" s="212"/>
      <c r="M150" s="9"/>
      <c r="N150" s="1"/>
    </row>
    <row r="151" spans="1:14" ht="30.75" customHeight="1">
      <c r="A151" s="266" t="s">
        <v>436</v>
      </c>
      <c r="B151" s="279" t="s">
        <v>295</v>
      </c>
      <c r="C151" s="42" t="s">
        <v>223</v>
      </c>
      <c r="D151" s="31">
        <f t="shared" si="6"/>
        <v>1200</v>
      </c>
      <c r="E151" s="49">
        <v>0</v>
      </c>
      <c r="F151" s="31">
        <v>0</v>
      </c>
      <c r="G151" s="31">
        <v>0</v>
      </c>
      <c r="H151" s="31">
        <v>0</v>
      </c>
      <c r="I151" s="31">
        <v>1200</v>
      </c>
      <c r="J151" s="49">
        <v>0</v>
      </c>
      <c r="K151" s="290"/>
      <c r="L151" s="212"/>
      <c r="M151" s="9"/>
      <c r="N151" s="1"/>
    </row>
    <row r="152" spans="1:14" ht="33" customHeight="1">
      <c r="A152" s="266"/>
      <c r="B152" s="280"/>
      <c r="C152" s="42" t="s">
        <v>455</v>
      </c>
      <c r="D152" s="31">
        <f>I152</f>
        <v>1200</v>
      </c>
      <c r="E152" s="49">
        <v>0</v>
      </c>
      <c r="F152" s="31">
        <v>0</v>
      </c>
      <c r="G152" s="31">
        <v>0</v>
      </c>
      <c r="H152" s="31">
        <v>0</v>
      </c>
      <c r="I152" s="31">
        <v>1200</v>
      </c>
      <c r="J152" s="49">
        <v>0</v>
      </c>
      <c r="K152" s="290"/>
      <c r="L152" s="212"/>
      <c r="M152" s="9"/>
      <c r="N152" s="1"/>
    </row>
    <row r="153" spans="1:14" ht="59.25" customHeight="1">
      <c r="A153" s="205" t="s">
        <v>377</v>
      </c>
      <c r="B153" s="206" t="s">
        <v>213</v>
      </c>
      <c r="C153" s="72" t="s">
        <v>222</v>
      </c>
      <c r="D153" s="73">
        <f>D154</f>
        <v>1058.512</v>
      </c>
      <c r="E153" s="74">
        <v>0</v>
      </c>
      <c r="F153" s="73">
        <v>0</v>
      </c>
      <c r="G153" s="73">
        <v>0</v>
      </c>
      <c r="H153" s="73">
        <v>0</v>
      </c>
      <c r="I153" s="73">
        <f>I154</f>
        <v>1058.512</v>
      </c>
      <c r="J153" s="74">
        <v>0</v>
      </c>
      <c r="K153" s="290"/>
      <c r="L153" s="212"/>
      <c r="M153" s="9"/>
      <c r="N153" s="1"/>
    </row>
    <row r="154" spans="1:14" ht="85.5" customHeight="1">
      <c r="A154" s="71" t="s">
        <v>379</v>
      </c>
      <c r="B154" s="68" t="s">
        <v>378</v>
      </c>
      <c r="C154" s="68" t="s">
        <v>222</v>
      </c>
      <c r="D154" s="66">
        <f>I154</f>
        <v>1058.512</v>
      </c>
      <c r="E154" s="66">
        <f>J154</f>
        <v>0</v>
      </c>
      <c r="F154" s="66">
        <f>K154</f>
        <v>0</v>
      </c>
      <c r="G154" s="66">
        <f>L154</f>
        <v>0</v>
      </c>
      <c r="H154" s="66">
        <f>M154</f>
        <v>0</v>
      </c>
      <c r="I154" s="66">
        <v>1058.512</v>
      </c>
      <c r="J154" s="66">
        <f>O154</f>
        <v>0</v>
      </c>
      <c r="K154" s="290"/>
      <c r="L154" s="212"/>
      <c r="M154" s="9"/>
      <c r="N154" s="1"/>
    </row>
    <row r="155" spans="1:14" ht="30" customHeight="1">
      <c r="A155" s="271" t="s">
        <v>380</v>
      </c>
      <c r="B155" s="279" t="s">
        <v>213</v>
      </c>
      <c r="C155" s="42" t="s">
        <v>223</v>
      </c>
      <c r="D155" s="31">
        <f>I155</f>
        <v>1200</v>
      </c>
      <c r="E155" s="49">
        <v>0</v>
      </c>
      <c r="F155" s="31">
        <v>0</v>
      </c>
      <c r="G155" s="31">
        <v>0</v>
      </c>
      <c r="H155" s="31">
        <v>0</v>
      </c>
      <c r="I155" s="31">
        <v>1200</v>
      </c>
      <c r="J155" s="49">
        <v>0</v>
      </c>
      <c r="K155" s="290"/>
      <c r="L155" s="213"/>
      <c r="M155" s="9"/>
      <c r="N155" s="1"/>
    </row>
    <row r="156" spans="1:14" ht="30" customHeight="1">
      <c r="A156" s="252"/>
      <c r="B156" s="280"/>
      <c r="C156" s="42" t="s">
        <v>455</v>
      </c>
      <c r="D156" s="31">
        <f>I156</f>
        <v>1200</v>
      </c>
      <c r="E156" s="49">
        <v>0</v>
      </c>
      <c r="F156" s="31">
        <v>0</v>
      </c>
      <c r="G156" s="31">
        <v>0</v>
      </c>
      <c r="H156" s="31">
        <v>0</v>
      </c>
      <c r="I156" s="31">
        <v>1200</v>
      </c>
      <c r="J156" s="49">
        <v>0</v>
      </c>
      <c r="K156" s="280"/>
      <c r="L156" s="209"/>
      <c r="M156" s="9"/>
      <c r="N156" s="1"/>
    </row>
    <row r="157" spans="1:14" ht="24" customHeight="1">
      <c r="A157" s="46" t="s">
        <v>174</v>
      </c>
      <c r="B157" s="258" t="s">
        <v>242</v>
      </c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9"/>
      <c r="N157" s="1"/>
    </row>
    <row r="158" spans="1:14" ht="24" customHeight="1">
      <c r="A158" s="259" t="s">
        <v>176</v>
      </c>
      <c r="B158" s="259"/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9"/>
      <c r="N158" s="1"/>
    </row>
    <row r="159" spans="1:14" ht="24" customHeight="1">
      <c r="A159" s="259" t="s">
        <v>175</v>
      </c>
      <c r="B159" s="259"/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9"/>
      <c r="N159" s="1"/>
    </row>
    <row r="160" spans="1:14" ht="24" customHeight="1">
      <c r="A160" s="259" t="s">
        <v>151</v>
      </c>
      <c r="B160" s="259"/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9"/>
      <c r="N160" s="1"/>
    </row>
    <row r="161" spans="1:14" ht="24.75" customHeight="1">
      <c r="A161" s="266" t="s">
        <v>177</v>
      </c>
      <c r="B161" s="289" t="s">
        <v>243</v>
      </c>
      <c r="C161" s="10" t="s">
        <v>153</v>
      </c>
      <c r="D161" s="31">
        <f>F161+I161</f>
        <v>907.78526</v>
      </c>
      <c r="E161" s="49">
        <v>0</v>
      </c>
      <c r="F161" s="31">
        <v>862.396</v>
      </c>
      <c r="G161" s="49">
        <v>862.396</v>
      </c>
      <c r="H161" s="49">
        <v>0</v>
      </c>
      <c r="I161" s="31">
        <v>45.38926</v>
      </c>
      <c r="J161" s="49">
        <v>0</v>
      </c>
      <c r="K161" s="257" t="s">
        <v>178</v>
      </c>
      <c r="L161" s="289" t="s">
        <v>179</v>
      </c>
      <c r="M161" s="9"/>
      <c r="N161" s="1"/>
    </row>
    <row r="162" spans="1:14" ht="24.75" customHeight="1">
      <c r="A162" s="266"/>
      <c r="B162" s="289"/>
      <c r="C162" s="6" t="s">
        <v>154</v>
      </c>
      <c r="D162" s="31">
        <f>I162+F162</f>
        <v>878.2640000000001</v>
      </c>
      <c r="E162" s="49">
        <v>0</v>
      </c>
      <c r="F162" s="49">
        <f>G162+H162</f>
        <v>797.6415400000001</v>
      </c>
      <c r="G162" s="49">
        <v>707.83009</v>
      </c>
      <c r="H162" s="49">
        <v>89.81145</v>
      </c>
      <c r="I162" s="31">
        <v>80.62246</v>
      </c>
      <c r="J162" s="49">
        <v>0</v>
      </c>
      <c r="K162" s="257"/>
      <c r="L162" s="289"/>
      <c r="M162" s="9"/>
      <c r="N162" s="1"/>
    </row>
    <row r="163" spans="1:14" ht="24.75" customHeight="1">
      <c r="A163" s="266"/>
      <c r="B163" s="289"/>
      <c r="C163" s="42" t="s">
        <v>155</v>
      </c>
      <c r="D163" s="31">
        <v>0</v>
      </c>
      <c r="E163" s="49">
        <v>0</v>
      </c>
      <c r="F163" s="31">
        <v>0</v>
      </c>
      <c r="G163" s="49">
        <v>0</v>
      </c>
      <c r="H163" s="49">
        <v>0</v>
      </c>
      <c r="I163" s="31">
        <f>D163</f>
        <v>0</v>
      </c>
      <c r="J163" s="49">
        <v>0</v>
      </c>
      <c r="K163" s="257"/>
      <c r="L163" s="289"/>
      <c r="M163" s="9"/>
      <c r="N163" s="1"/>
    </row>
    <row r="164" spans="1:14" ht="24.75" customHeight="1">
      <c r="A164" s="266"/>
      <c r="B164" s="289"/>
      <c r="C164" s="6" t="s">
        <v>211</v>
      </c>
      <c r="D164" s="31">
        <v>0</v>
      </c>
      <c r="E164" s="49">
        <v>0</v>
      </c>
      <c r="F164" s="31">
        <v>0</v>
      </c>
      <c r="G164" s="49">
        <v>0</v>
      </c>
      <c r="H164" s="49">
        <v>0</v>
      </c>
      <c r="I164" s="31">
        <f>D164</f>
        <v>0</v>
      </c>
      <c r="J164" s="49">
        <v>0</v>
      </c>
      <c r="K164" s="257"/>
      <c r="L164" s="289"/>
      <c r="M164" s="9"/>
      <c r="N164" s="1"/>
    </row>
    <row r="165" spans="1:14" ht="24.75" customHeight="1">
      <c r="A165" s="266"/>
      <c r="B165" s="289"/>
      <c r="C165" s="6" t="s">
        <v>222</v>
      </c>
      <c r="D165" s="31">
        <v>0</v>
      </c>
      <c r="E165" s="49">
        <v>0</v>
      </c>
      <c r="F165" s="31">
        <v>0</v>
      </c>
      <c r="G165" s="49">
        <v>0</v>
      </c>
      <c r="H165" s="49">
        <v>0</v>
      </c>
      <c r="I165" s="31">
        <f>D165</f>
        <v>0</v>
      </c>
      <c r="J165" s="49">
        <v>0</v>
      </c>
      <c r="K165" s="257"/>
      <c r="L165" s="289"/>
      <c r="M165" s="9"/>
      <c r="N165" s="1"/>
    </row>
    <row r="166" spans="1:14" ht="19.5" customHeight="1">
      <c r="A166" s="271"/>
      <c r="B166" s="248" t="s">
        <v>114</v>
      </c>
      <c r="C166" s="247" t="s">
        <v>153</v>
      </c>
      <c r="D166" s="81">
        <f>D20+D27+D41+D94</f>
        <v>2123.93471</v>
      </c>
      <c r="E166" s="81">
        <f>E27</f>
        <v>120.6</v>
      </c>
      <c r="F166" s="34">
        <v>0</v>
      </c>
      <c r="G166" s="81">
        <v>0</v>
      </c>
      <c r="H166" s="34">
        <v>0</v>
      </c>
      <c r="I166" s="81">
        <f>I20+I27+I41+I94</f>
        <v>2003.33471</v>
      </c>
      <c r="J166" s="31">
        <v>0</v>
      </c>
      <c r="K166" s="10" t="s">
        <v>117</v>
      </c>
      <c r="L166" s="279"/>
      <c r="M166" s="9"/>
      <c r="N166" s="1"/>
    </row>
    <row r="167" spans="1:14" ht="19.5" customHeight="1">
      <c r="A167" s="272"/>
      <c r="B167" s="245"/>
      <c r="C167" s="247"/>
      <c r="D167" s="81">
        <f>I167</f>
        <v>2651.831</v>
      </c>
      <c r="E167" s="81">
        <v>0</v>
      </c>
      <c r="F167" s="34">
        <v>0</v>
      </c>
      <c r="G167" s="81">
        <v>0</v>
      </c>
      <c r="H167" s="34">
        <v>0</v>
      </c>
      <c r="I167" s="81">
        <f>I34+I46+I47+I50+I84+I95</f>
        <v>2651.831</v>
      </c>
      <c r="J167" s="34">
        <v>0</v>
      </c>
      <c r="K167" s="10" t="s">
        <v>116</v>
      </c>
      <c r="L167" s="290"/>
      <c r="M167" s="9"/>
      <c r="N167" s="1"/>
    </row>
    <row r="168" spans="1:14" ht="19.5" customHeight="1">
      <c r="A168" s="272"/>
      <c r="B168" s="245"/>
      <c r="C168" s="247"/>
      <c r="D168" s="81">
        <f>D161</f>
        <v>907.78526</v>
      </c>
      <c r="E168" s="81">
        <v>0</v>
      </c>
      <c r="F168" s="34">
        <f>F161</f>
        <v>862.396</v>
      </c>
      <c r="G168" s="81">
        <f>G161</f>
        <v>862.396</v>
      </c>
      <c r="H168" s="34">
        <v>0</v>
      </c>
      <c r="I168" s="81">
        <f>I161</f>
        <v>45.38926</v>
      </c>
      <c r="J168" s="34">
        <v>0</v>
      </c>
      <c r="K168" s="10" t="s">
        <v>178</v>
      </c>
      <c r="L168" s="290"/>
      <c r="M168" s="9"/>
      <c r="N168" s="1"/>
    </row>
    <row r="169" spans="1:14" ht="19.5" customHeight="1">
      <c r="A169" s="272"/>
      <c r="B169" s="245"/>
      <c r="C169" s="21" t="s">
        <v>162</v>
      </c>
      <c r="D169" s="81">
        <f>D166+D167+D168</f>
        <v>5683.550969999999</v>
      </c>
      <c r="E169" s="81">
        <f>E166</f>
        <v>120.6</v>
      </c>
      <c r="F169" s="34">
        <f>F168</f>
        <v>862.396</v>
      </c>
      <c r="G169" s="81">
        <f>G168</f>
        <v>862.396</v>
      </c>
      <c r="H169" s="34">
        <v>0</v>
      </c>
      <c r="I169" s="81">
        <f>I166+I167+I168</f>
        <v>4700.55497</v>
      </c>
      <c r="J169" s="34">
        <v>0</v>
      </c>
      <c r="K169" s="10"/>
      <c r="L169" s="290"/>
      <c r="M169" s="9"/>
      <c r="N169" s="1"/>
    </row>
    <row r="170" spans="1:14" ht="19.5" customHeight="1">
      <c r="A170" s="272"/>
      <c r="B170" s="245"/>
      <c r="C170" s="268" t="s">
        <v>154</v>
      </c>
      <c r="D170" s="81">
        <f>E170+I170</f>
        <v>3262.457</v>
      </c>
      <c r="E170" s="81">
        <v>120.6</v>
      </c>
      <c r="F170" s="34">
        <v>0</v>
      </c>
      <c r="G170" s="81">
        <v>0</v>
      </c>
      <c r="H170" s="34">
        <v>0</v>
      </c>
      <c r="I170" s="81">
        <f>I21+I28+I42+I53+I56</f>
        <v>3141.857</v>
      </c>
      <c r="J170" s="34">
        <v>0</v>
      </c>
      <c r="K170" s="10" t="s">
        <v>117</v>
      </c>
      <c r="L170" s="290"/>
      <c r="M170" s="9"/>
      <c r="N170" s="1"/>
    </row>
    <row r="171" spans="1:14" ht="19.5" customHeight="1">
      <c r="A171" s="272"/>
      <c r="B171" s="245"/>
      <c r="C171" s="268"/>
      <c r="D171" s="81">
        <f>I171</f>
        <v>4296.37643</v>
      </c>
      <c r="E171" s="81">
        <v>0</v>
      </c>
      <c r="F171" s="81">
        <v>0</v>
      </c>
      <c r="G171" s="81">
        <v>0</v>
      </c>
      <c r="H171" s="81">
        <v>0</v>
      </c>
      <c r="I171" s="81">
        <f>I35+I48+I49+I51+I54+I55+I96</f>
        <v>4296.37643</v>
      </c>
      <c r="J171" s="34">
        <v>0</v>
      </c>
      <c r="K171" s="10" t="s">
        <v>116</v>
      </c>
      <c r="L171" s="290"/>
      <c r="M171" s="9"/>
      <c r="N171" s="1"/>
    </row>
    <row r="172" spans="1:14" ht="19.5" customHeight="1">
      <c r="A172" s="272"/>
      <c r="B172" s="245"/>
      <c r="C172" s="268"/>
      <c r="D172" s="81">
        <f>F172+I172</f>
        <v>878.2640000000001</v>
      </c>
      <c r="E172" s="81">
        <v>0</v>
      </c>
      <c r="F172" s="81">
        <f>G172+H172</f>
        <v>797.6415400000001</v>
      </c>
      <c r="G172" s="81">
        <f>G162</f>
        <v>707.83009</v>
      </c>
      <c r="H172" s="81">
        <f>H162</f>
        <v>89.81145</v>
      </c>
      <c r="I172" s="81">
        <f>I162</f>
        <v>80.62246</v>
      </c>
      <c r="J172" s="34">
        <v>0</v>
      </c>
      <c r="K172" s="10" t="s">
        <v>178</v>
      </c>
      <c r="L172" s="290"/>
      <c r="M172" s="9"/>
      <c r="N172" s="1"/>
    </row>
    <row r="173" spans="1:14" ht="19.5" customHeight="1">
      <c r="A173" s="252"/>
      <c r="B173" s="246"/>
      <c r="C173" s="48" t="s">
        <v>163</v>
      </c>
      <c r="D173" s="81">
        <f aca="true" t="shared" si="7" ref="D173:I173">D170+D171+D172</f>
        <v>8437.097430000002</v>
      </c>
      <c r="E173" s="81">
        <f t="shared" si="7"/>
        <v>120.6</v>
      </c>
      <c r="F173" s="81">
        <f t="shared" si="7"/>
        <v>797.6415400000001</v>
      </c>
      <c r="G173" s="81">
        <f t="shared" si="7"/>
        <v>707.83009</v>
      </c>
      <c r="H173" s="81">
        <f t="shared" si="7"/>
        <v>89.81145</v>
      </c>
      <c r="I173" s="81">
        <f t="shared" si="7"/>
        <v>7518.85589</v>
      </c>
      <c r="J173" s="34">
        <v>0</v>
      </c>
      <c r="K173" s="10"/>
      <c r="L173" s="280"/>
      <c r="M173" s="9"/>
      <c r="N173" s="1"/>
    </row>
    <row r="174" spans="1:14" ht="19.5" customHeight="1">
      <c r="A174" s="271"/>
      <c r="B174" s="245" t="s">
        <v>114</v>
      </c>
      <c r="C174" s="247" t="s">
        <v>155</v>
      </c>
      <c r="D174" s="81">
        <f>E174+I174</f>
        <v>1590.595</v>
      </c>
      <c r="E174" s="81">
        <f>E22+E29+E43</f>
        <v>123.3</v>
      </c>
      <c r="F174" s="81">
        <f>F22+F29+F43</f>
        <v>0</v>
      </c>
      <c r="G174" s="81">
        <f>G22+G29+G43</f>
        <v>0</v>
      </c>
      <c r="H174" s="81">
        <f>H22+H29+H43</f>
        <v>0</v>
      </c>
      <c r="I174" s="81">
        <f>I22+I29+I43+I59+I61+I63</f>
        <v>1467.295</v>
      </c>
      <c r="J174" s="81">
        <v>0</v>
      </c>
      <c r="K174" s="10" t="s">
        <v>117</v>
      </c>
      <c r="L174" s="290"/>
      <c r="M174" s="9"/>
      <c r="N174" s="1"/>
    </row>
    <row r="175" spans="1:14" ht="19.5" customHeight="1">
      <c r="A175" s="272"/>
      <c r="B175" s="245"/>
      <c r="C175" s="247"/>
      <c r="D175" s="81">
        <f>I175</f>
        <v>4036.59361</v>
      </c>
      <c r="E175" s="81">
        <v>0</v>
      </c>
      <c r="F175" s="81">
        <v>0</v>
      </c>
      <c r="G175" s="81">
        <v>0</v>
      </c>
      <c r="H175" s="81">
        <v>0</v>
      </c>
      <c r="I175" s="81">
        <f>I36+I57+I58+I105</f>
        <v>4036.59361</v>
      </c>
      <c r="J175" s="81">
        <v>0</v>
      </c>
      <c r="K175" s="10" t="s">
        <v>116</v>
      </c>
      <c r="L175" s="290"/>
      <c r="M175" s="9"/>
      <c r="N175" s="1"/>
    </row>
    <row r="176" spans="1:14" ht="19.5" customHeight="1">
      <c r="A176" s="272"/>
      <c r="B176" s="245"/>
      <c r="C176" s="247"/>
      <c r="D176" s="81">
        <f aca="true" t="shared" si="8" ref="D176:I176">D163</f>
        <v>0</v>
      </c>
      <c r="E176" s="81">
        <f t="shared" si="8"/>
        <v>0</v>
      </c>
      <c r="F176" s="81">
        <f t="shared" si="8"/>
        <v>0</v>
      </c>
      <c r="G176" s="81">
        <f t="shared" si="8"/>
        <v>0</v>
      </c>
      <c r="H176" s="81">
        <f t="shared" si="8"/>
        <v>0</v>
      </c>
      <c r="I176" s="81">
        <f t="shared" si="8"/>
        <v>0</v>
      </c>
      <c r="J176" s="81">
        <v>0</v>
      </c>
      <c r="K176" s="10" t="s">
        <v>178</v>
      </c>
      <c r="L176" s="290"/>
      <c r="M176" s="9"/>
      <c r="N176" s="1"/>
    </row>
    <row r="177" spans="1:14" ht="19.5" customHeight="1">
      <c r="A177" s="272"/>
      <c r="B177" s="245"/>
      <c r="C177" s="48" t="s">
        <v>164</v>
      </c>
      <c r="D177" s="81">
        <f>D174+D175</f>
        <v>5627.18861</v>
      </c>
      <c r="E177" s="81">
        <f>E174</f>
        <v>123.3</v>
      </c>
      <c r="F177" s="34">
        <v>0</v>
      </c>
      <c r="G177" s="81">
        <v>0</v>
      </c>
      <c r="H177" s="34">
        <v>0</v>
      </c>
      <c r="I177" s="81">
        <f>I174+I175</f>
        <v>5503.88861</v>
      </c>
      <c r="J177" s="34">
        <v>0</v>
      </c>
      <c r="K177" s="95"/>
      <c r="L177" s="290"/>
      <c r="M177" s="9"/>
      <c r="N177" s="1"/>
    </row>
    <row r="178" spans="1:12" ht="18.75" customHeight="1">
      <c r="A178" s="272"/>
      <c r="B178" s="245"/>
      <c r="C178" s="247" t="s">
        <v>211</v>
      </c>
      <c r="D178" s="81">
        <f>E178+I178</f>
        <v>4107.9955199999995</v>
      </c>
      <c r="E178" s="81">
        <f>E29</f>
        <v>123.3</v>
      </c>
      <c r="F178" s="34">
        <v>0</v>
      </c>
      <c r="G178" s="81">
        <v>0</v>
      </c>
      <c r="H178" s="34">
        <v>0</v>
      </c>
      <c r="I178" s="81">
        <f>I23+I30+I44+I60+I62+I69+I70+I71+I72+I73+I74+I75+I76+I77</f>
        <v>3984.6955199999998</v>
      </c>
      <c r="J178" s="81">
        <v>0</v>
      </c>
      <c r="K178" s="10" t="s">
        <v>117</v>
      </c>
      <c r="L178" s="290"/>
    </row>
    <row r="179" spans="1:12" ht="20.25" customHeight="1">
      <c r="A179" s="272"/>
      <c r="B179" s="245"/>
      <c r="C179" s="247"/>
      <c r="D179" s="81">
        <f>I179</f>
        <v>4572.594109999999</v>
      </c>
      <c r="E179" s="81">
        <v>0</v>
      </c>
      <c r="F179" s="34">
        <v>0</v>
      </c>
      <c r="G179" s="81">
        <v>0</v>
      </c>
      <c r="H179" s="34">
        <v>0</v>
      </c>
      <c r="I179" s="81">
        <f>I37+I65+I66+I122+I67+I68+I64</f>
        <v>4572.594109999999</v>
      </c>
      <c r="J179" s="81">
        <v>0</v>
      </c>
      <c r="K179" s="10" t="s">
        <v>116</v>
      </c>
      <c r="L179" s="290"/>
    </row>
    <row r="180" spans="1:12" ht="20.25" customHeight="1">
      <c r="A180" s="272"/>
      <c r="B180" s="245"/>
      <c r="C180" s="247"/>
      <c r="D180" s="81">
        <v>0</v>
      </c>
      <c r="E180" s="81">
        <v>0</v>
      </c>
      <c r="F180" s="34">
        <v>0</v>
      </c>
      <c r="G180" s="81">
        <v>0</v>
      </c>
      <c r="H180" s="34">
        <v>0</v>
      </c>
      <c r="I180" s="81">
        <v>0</v>
      </c>
      <c r="J180" s="81">
        <v>0</v>
      </c>
      <c r="K180" s="10" t="s">
        <v>178</v>
      </c>
      <c r="L180" s="290"/>
    </row>
    <row r="181" spans="1:12" ht="19.5" customHeight="1">
      <c r="A181" s="272"/>
      <c r="B181" s="245"/>
      <c r="C181" s="48" t="s">
        <v>212</v>
      </c>
      <c r="D181" s="81">
        <f>D178+D179</f>
        <v>8680.589629999999</v>
      </c>
      <c r="E181" s="81">
        <f>E30</f>
        <v>123.3</v>
      </c>
      <c r="F181" s="34">
        <v>0</v>
      </c>
      <c r="G181" s="81">
        <v>0</v>
      </c>
      <c r="H181" s="34">
        <v>0</v>
      </c>
      <c r="I181" s="81">
        <f>I178+I179</f>
        <v>8557.28963</v>
      </c>
      <c r="J181" s="34">
        <v>0</v>
      </c>
      <c r="K181" s="95"/>
      <c r="L181" s="290"/>
    </row>
    <row r="182" spans="1:12" ht="19.5" customHeight="1">
      <c r="A182" s="272"/>
      <c r="B182" s="245"/>
      <c r="C182" s="244" t="s">
        <v>222</v>
      </c>
      <c r="D182" s="74">
        <f>E182+I182</f>
        <v>3567.8</v>
      </c>
      <c r="E182" s="74">
        <f>E31</f>
        <v>123.3</v>
      </c>
      <c r="F182" s="74">
        <v>0</v>
      </c>
      <c r="G182" s="74">
        <v>0</v>
      </c>
      <c r="H182" s="74">
        <v>0</v>
      </c>
      <c r="I182" s="74">
        <f>I24+I31+I45+I78</f>
        <v>3444.5</v>
      </c>
      <c r="J182" s="73">
        <v>0</v>
      </c>
      <c r="K182" s="96" t="s">
        <v>117</v>
      </c>
      <c r="L182" s="290"/>
    </row>
    <row r="183" spans="1:12" ht="19.5" customHeight="1">
      <c r="A183" s="272"/>
      <c r="B183" s="245"/>
      <c r="C183" s="244"/>
      <c r="D183" s="74">
        <f>I183</f>
        <v>5910.985999999999</v>
      </c>
      <c r="E183" s="74">
        <v>0</v>
      </c>
      <c r="F183" s="74">
        <v>0</v>
      </c>
      <c r="G183" s="74">
        <v>0</v>
      </c>
      <c r="H183" s="74">
        <v>0</v>
      </c>
      <c r="I183" s="74">
        <f>I144+I153+I38+I52</f>
        <v>5910.985999999999</v>
      </c>
      <c r="J183" s="73">
        <v>0</v>
      </c>
      <c r="K183" s="96" t="s">
        <v>116</v>
      </c>
      <c r="L183" s="290"/>
    </row>
    <row r="184" spans="1:12" ht="19.5" customHeight="1">
      <c r="A184" s="272"/>
      <c r="B184" s="245"/>
      <c r="C184" s="244"/>
      <c r="D184" s="74">
        <f aca="true" t="shared" si="9" ref="D184:I184">D165</f>
        <v>0</v>
      </c>
      <c r="E184" s="74">
        <v>0</v>
      </c>
      <c r="F184" s="74">
        <f t="shared" si="9"/>
        <v>0</v>
      </c>
      <c r="G184" s="74">
        <f t="shared" si="9"/>
        <v>0</v>
      </c>
      <c r="H184" s="74">
        <f t="shared" si="9"/>
        <v>0</v>
      </c>
      <c r="I184" s="74">
        <f t="shared" si="9"/>
        <v>0</v>
      </c>
      <c r="J184" s="73">
        <v>0</v>
      </c>
      <c r="K184" s="96" t="s">
        <v>178</v>
      </c>
      <c r="L184" s="290"/>
    </row>
    <row r="185" spans="1:12" ht="19.5" customHeight="1">
      <c r="A185" s="272"/>
      <c r="B185" s="245"/>
      <c r="C185" s="72" t="s">
        <v>292</v>
      </c>
      <c r="D185" s="74">
        <f>D182+D183+D184</f>
        <v>9478.786</v>
      </c>
      <c r="E185" s="74">
        <f>E182</f>
        <v>123.3</v>
      </c>
      <c r="F185" s="73">
        <f>F184</f>
        <v>0</v>
      </c>
      <c r="G185" s="74">
        <f>G182+G183+G184</f>
        <v>0</v>
      </c>
      <c r="H185" s="73">
        <f>H184</f>
        <v>0</v>
      </c>
      <c r="I185" s="74">
        <f>I182+I183+I184</f>
        <v>9355.485999999999</v>
      </c>
      <c r="J185" s="73">
        <v>0</v>
      </c>
      <c r="K185" s="96"/>
      <c r="L185" s="290"/>
    </row>
    <row r="186" spans="1:12" ht="19.5" customHeight="1">
      <c r="A186" s="272"/>
      <c r="B186" s="245"/>
      <c r="C186" s="268" t="s">
        <v>223</v>
      </c>
      <c r="D186" s="81">
        <f>I186+E186</f>
        <v>1423.3</v>
      </c>
      <c r="E186" s="81">
        <v>123.3</v>
      </c>
      <c r="F186" s="81">
        <v>0</v>
      </c>
      <c r="G186" s="81">
        <v>0</v>
      </c>
      <c r="H186" s="81">
        <v>0</v>
      </c>
      <c r="I186" s="81">
        <f>I25+I32</f>
        <v>1300</v>
      </c>
      <c r="J186" s="34">
        <v>0</v>
      </c>
      <c r="K186" s="10" t="s">
        <v>117</v>
      </c>
      <c r="L186" s="290"/>
    </row>
    <row r="187" spans="1:12" ht="19.5" customHeight="1">
      <c r="A187" s="272"/>
      <c r="B187" s="245"/>
      <c r="C187" s="268"/>
      <c r="D187" s="81">
        <f>I187</f>
        <v>2558</v>
      </c>
      <c r="E187" s="81">
        <v>0</v>
      </c>
      <c r="F187" s="81">
        <v>0</v>
      </c>
      <c r="G187" s="81">
        <v>0</v>
      </c>
      <c r="H187" s="81">
        <v>0</v>
      </c>
      <c r="I187" s="81">
        <f>I39+I151+I155</f>
        <v>2558</v>
      </c>
      <c r="J187" s="34">
        <v>0</v>
      </c>
      <c r="K187" s="10" t="s">
        <v>116</v>
      </c>
      <c r="L187" s="290"/>
    </row>
    <row r="188" spans="1:12" ht="19.5" customHeight="1">
      <c r="A188" s="272"/>
      <c r="B188" s="245"/>
      <c r="C188" s="268"/>
      <c r="D188" s="81">
        <v>0</v>
      </c>
      <c r="E188" s="81">
        <v>0</v>
      </c>
      <c r="F188" s="81">
        <v>0</v>
      </c>
      <c r="G188" s="81">
        <v>0</v>
      </c>
      <c r="H188" s="81">
        <f>H169</f>
        <v>0</v>
      </c>
      <c r="I188" s="81">
        <v>0</v>
      </c>
      <c r="J188" s="34">
        <v>0</v>
      </c>
      <c r="K188" s="10" t="s">
        <v>178</v>
      </c>
      <c r="L188" s="290"/>
    </row>
    <row r="189" spans="1:12" ht="19.5" customHeight="1">
      <c r="A189" s="272"/>
      <c r="B189" s="245"/>
      <c r="C189" s="48" t="s">
        <v>450</v>
      </c>
      <c r="D189" s="81">
        <f>E189+I189</f>
        <v>3981.3</v>
      </c>
      <c r="E189" s="81">
        <f>E32</f>
        <v>123.3</v>
      </c>
      <c r="F189" s="34">
        <f>F188</f>
        <v>0</v>
      </c>
      <c r="G189" s="81">
        <f>G186+G187+G188</f>
        <v>0</v>
      </c>
      <c r="H189" s="34">
        <f>H188</f>
        <v>0</v>
      </c>
      <c r="I189" s="81">
        <f>I186+I187+I188</f>
        <v>3858</v>
      </c>
      <c r="J189" s="34">
        <v>0</v>
      </c>
      <c r="K189" s="10"/>
      <c r="L189" s="290"/>
    </row>
    <row r="190" spans="1:12" ht="19.5" customHeight="1">
      <c r="A190" s="272"/>
      <c r="B190" s="245"/>
      <c r="C190" s="268" t="s">
        <v>455</v>
      </c>
      <c r="D190" s="81">
        <f>I190+E190</f>
        <v>1423.3</v>
      </c>
      <c r="E190" s="81">
        <v>123.3</v>
      </c>
      <c r="F190" s="81">
        <v>0</v>
      </c>
      <c r="G190" s="81">
        <v>0</v>
      </c>
      <c r="H190" s="81">
        <v>0</v>
      </c>
      <c r="I190" s="81">
        <f>I26+I33</f>
        <v>1300</v>
      </c>
      <c r="J190" s="34">
        <v>0</v>
      </c>
      <c r="K190" s="10" t="s">
        <v>117</v>
      </c>
      <c r="L190" s="290"/>
    </row>
    <row r="191" spans="1:12" ht="19.5" customHeight="1">
      <c r="A191" s="272"/>
      <c r="B191" s="245"/>
      <c r="C191" s="268"/>
      <c r="D191" s="81">
        <f>I191</f>
        <v>2558</v>
      </c>
      <c r="E191" s="81">
        <v>0</v>
      </c>
      <c r="F191" s="81">
        <v>0</v>
      </c>
      <c r="G191" s="81">
        <v>0</v>
      </c>
      <c r="H191" s="81">
        <v>0</v>
      </c>
      <c r="I191" s="81">
        <f>I40+I152+I156</f>
        <v>2558</v>
      </c>
      <c r="J191" s="34">
        <v>0</v>
      </c>
      <c r="K191" s="10" t="s">
        <v>116</v>
      </c>
      <c r="L191" s="290"/>
    </row>
    <row r="192" spans="1:12" ht="19.5" customHeight="1">
      <c r="A192" s="272"/>
      <c r="B192" s="245"/>
      <c r="C192" s="268"/>
      <c r="D192" s="81">
        <v>0</v>
      </c>
      <c r="E192" s="81">
        <v>0</v>
      </c>
      <c r="F192" s="81">
        <v>0</v>
      </c>
      <c r="G192" s="81">
        <v>0</v>
      </c>
      <c r="H192" s="81">
        <v>0</v>
      </c>
      <c r="I192" s="81">
        <v>0</v>
      </c>
      <c r="J192" s="34">
        <v>0</v>
      </c>
      <c r="K192" s="10" t="s">
        <v>178</v>
      </c>
      <c r="L192" s="290"/>
    </row>
    <row r="193" spans="1:12" ht="19.5" customHeight="1">
      <c r="A193" s="272"/>
      <c r="B193" s="245"/>
      <c r="C193" s="48" t="s">
        <v>104</v>
      </c>
      <c r="D193" s="81">
        <f>D190+D191</f>
        <v>3981.3</v>
      </c>
      <c r="E193" s="81">
        <f>E190</f>
        <v>123.3</v>
      </c>
      <c r="F193" s="34">
        <f>F192</f>
        <v>0</v>
      </c>
      <c r="G193" s="81">
        <f>G190+G191+G192</f>
        <v>0</v>
      </c>
      <c r="H193" s="34">
        <f>H192</f>
        <v>0</v>
      </c>
      <c r="I193" s="81">
        <f>I190+I191+I192</f>
        <v>3858</v>
      </c>
      <c r="J193" s="34">
        <v>0</v>
      </c>
      <c r="K193" s="10"/>
      <c r="L193" s="290"/>
    </row>
    <row r="194" spans="1:12" ht="18" customHeight="1">
      <c r="A194" s="252"/>
      <c r="B194" s="246"/>
      <c r="C194" s="25" t="s">
        <v>103</v>
      </c>
      <c r="D194" s="35">
        <f>D169+D173+D177+D181+D185+D189+D193</f>
        <v>45869.812640000004</v>
      </c>
      <c r="E194" s="35">
        <f>E169+E173+E177+E181+E185+E189+E193</f>
        <v>857.6999999999999</v>
      </c>
      <c r="F194" s="35">
        <f>F169+F173</f>
        <v>1660.03754</v>
      </c>
      <c r="G194" s="35">
        <f>G169+G173</f>
        <v>1570.22609</v>
      </c>
      <c r="H194" s="35">
        <f>H169+H173+H177+H181+H185+H189+H193</f>
        <v>89.81145</v>
      </c>
      <c r="I194" s="35">
        <f>I169+I173+I177+I181+I185+I189+I193</f>
        <v>43352.075099999995</v>
      </c>
      <c r="J194" s="35">
        <f>J169+J173+J177+J181+J185+J189+J193</f>
        <v>0</v>
      </c>
      <c r="K194" s="35">
        <f>K169+K173+K177+K181+K185+K189+K193</f>
        <v>0</v>
      </c>
      <c r="L194" s="280"/>
    </row>
    <row r="195" spans="1:10" ht="18" customHeight="1">
      <c r="A195" s="17"/>
      <c r="B195" s="250"/>
      <c r="C195" s="250"/>
      <c r="D195" s="250"/>
      <c r="E195" s="250"/>
      <c r="F195" s="250"/>
      <c r="G195" s="250"/>
      <c r="H195" s="250"/>
      <c r="I195" s="250"/>
      <c r="J195" s="250"/>
    </row>
    <row r="196" spans="1:10" ht="13.5" customHeight="1">
      <c r="A196" s="17"/>
      <c r="B196" s="287"/>
      <c r="C196" s="287"/>
      <c r="D196" s="287"/>
      <c r="E196" s="14"/>
      <c r="F196" s="14"/>
      <c r="G196" s="14"/>
      <c r="H196" s="287"/>
      <c r="I196" s="287"/>
      <c r="J196" s="14"/>
    </row>
    <row r="197" spans="1:10" ht="18.75" customHeight="1">
      <c r="A197" s="17"/>
      <c r="B197" s="14"/>
      <c r="C197" s="14"/>
      <c r="D197" s="15"/>
      <c r="E197" s="15"/>
      <c r="F197" s="15"/>
      <c r="G197" s="15"/>
      <c r="H197" s="15"/>
      <c r="I197" s="15"/>
      <c r="J197" s="14"/>
    </row>
    <row r="198" spans="1:10" ht="17.25" customHeight="1">
      <c r="A198" s="17"/>
      <c r="B198" s="30"/>
      <c r="C198" s="30"/>
      <c r="D198" s="30"/>
      <c r="E198" s="30"/>
      <c r="F198" s="30"/>
      <c r="G198" s="30"/>
      <c r="H198" s="249"/>
      <c r="I198" s="249"/>
      <c r="J198" s="30"/>
    </row>
    <row r="199" ht="21.75" customHeight="1">
      <c r="A199" s="17"/>
    </row>
    <row r="200" spans="1:10" ht="18" customHeight="1">
      <c r="A200" s="17"/>
      <c r="B200" s="14"/>
      <c r="C200" s="14"/>
      <c r="D200" s="14"/>
      <c r="E200" s="14"/>
      <c r="F200" s="14"/>
      <c r="G200" s="14"/>
      <c r="H200" s="287"/>
      <c r="I200" s="287"/>
      <c r="J200" s="14"/>
    </row>
    <row r="201" spans="1:10" ht="15">
      <c r="A201" s="17"/>
      <c r="B201" s="7"/>
      <c r="C201" s="17"/>
      <c r="D201" s="17"/>
      <c r="E201" s="17"/>
      <c r="F201" s="17"/>
      <c r="G201" s="17"/>
      <c r="H201" s="17"/>
      <c r="I201" s="17"/>
      <c r="J201" s="17"/>
    </row>
  </sheetData>
  <sheetProtection/>
  <mergeCells count="110">
    <mergeCell ref="L174:L194"/>
    <mergeCell ref="H198:I198"/>
    <mergeCell ref="H200:I200"/>
    <mergeCell ref="C166:C168"/>
    <mergeCell ref="L166:L173"/>
    <mergeCell ref="C190:C192"/>
    <mergeCell ref="C178:C180"/>
    <mergeCell ref="B196:D196"/>
    <mergeCell ref="H196:I196"/>
    <mergeCell ref="B195:J195"/>
    <mergeCell ref="C182:C184"/>
    <mergeCell ref="B174:B194"/>
    <mergeCell ref="A166:A173"/>
    <mergeCell ref="A174:A194"/>
    <mergeCell ref="C186:C188"/>
    <mergeCell ref="C170:C172"/>
    <mergeCell ref="C174:C176"/>
    <mergeCell ref="B166:B173"/>
    <mergeCell ref="A7:L7"/>
    <mergeCell ref="A8:L8"/>
    <mergeCell ref="B15:L15"/>
    <mergeCell ref="A17:L18"/>
    <mergeCell ref="A16:L16"/>
    <mergeCell ref="A19:L19"/>
    <mergeCell ref="A81:L81"/>
    <mergeCell ref="A82:L82"/>
    <mergeCell ref="K75:K78"/>
    <mergeCell ref="K54:K55"/>
    <mergeCell ref="B79:L79"/>
    <mergeCell ref="A80:L80"/>
    <mergeCell ref="K57:K58"/>
    <mergeCell ref="B59:B60"/>
    <mergeCell ref="K59:K63"/>
    <mergeCell ref="A5:L5"/>
    <mergeCell ref="F10:I10"/>
    <mergeCell ref="A9:A13"/>
    <mergeCell ref="F12:F13"/>
    <mergeCell ref="G12:H12"/>
    <mergeCell ref="B9:B13"/>
    <mergeCell ref="C9:C13"/>
    <mergeCell ref="D9:D13"/>
    <mergeCell ref="F11:H11"/>
    <mergeCell ref="I11:I13"/>
    <mergeCell ref="A2:L2"/>
    <mergeCell ref="A1:L1"/>
    <mergeCell ref="E9:I9"/>
    <mergeCell ref="J9:J13"/>
    <mergeCell ref="K9:K13"/>
    <mergeCell ref="L9:L13"/>
    <mergeCell ref="E10:E13"/>
    <mergeCell ref="A4:L4"/>
    <mergeCell ref="A3:L3"/>
    <mergeCell ref="J6:L6"/>
    <mergeCell ref="K20:K26"/>
    <mergeCell ref="A27:A33"/>
    <mergeCell ref="A51:A52"/>
    <mergeCell ref="K69:K74"/>
    <mergeCell ref="A20:A26"/>
    <mergeCell ref="B20:B26"/>
    <mergeCell ref="A161:A165"/>
    <mergeCell ref="B161:B165"/>
    <mergeCell ref="L161:L165"/>
    <mergeCell ref="A151:A152"/>
    <mergeCell ref="B151:B152"/>
    <mergeCell ref="A155:A156"/>
    <mergeCell ref="B155:B156"/>
    <mergeCell ref="A158:L158"/>
    <mergeCell ref="A159:L159"/>
    <mergeCell ref="A160:L160"/>
    <mergeCell ref="K161:K165"/>
    <mergeCell ref="L126:L133"/>
    <mergeCell ref="L134:L140"/>
    <mergeCell ref="L141:L149"/>
    <mergeCell ref="B157:L157"/>
    <mergeCell ref="K150:K156"/>
    <mergeCell ref="K126:K133"/>
    <mergeCell ref="K134:K140"/>
    <mergeCell ref="K141:K149"/>
    <mergeCell ref="L117:L125"/>
    <mergeCell ref="K108:K116"/>
    <mergeCell ref="K117:K121"/>
    <mergeCell ref="K122:K125"/>
    <mergeCell ref="L108:L116"/>
    <mergeCell ref="B27:B33"/>
    <mergeCell ref="K27:K33"/>
    <mergeCell ref="A34:A40"/>
    <mergeCell ref="B34:B40"/>
    <mergeCell ref="K34:K40"/>
    <mergeCell ref="A41:A45"/>
    <mergeCell ref="B41:B45"/>
    <mergeCell ref="K41:K45"/>
    <mergeCell ref="K66:K68"/>
    <mergeCell ref="B61:B62"/>
    <mergeCell ref="B51:B52"/>
    <mergeCell ref="A59:A60"/>
    <mergeCell ref="A61:A62"/>
    <mergeCell ref="K64:K65"/>
    <mergeCell ref="K47:K52"/>
    <mergeCell ref="L20:L33"/>
    <mergeCell ref="L34:L53"/>
    <mergeCell ref="L54:L65"/>
    <mergeCell ref="L66:L74"/>
    <mergeCell ref="L75:L78"/>
    <mergeCell ref="L83:L88"/>
    <mergeCell ref="L89:L99"/>
    <mergeCell ref="L100:L107"/>
    <mergeCell ref="K84:K88"/>
    <mergeCell ref="K89:K93"/>
    <mergeCell ref="K95:K99"/>
    <mergeCell ref="K100:K107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75" r:id="rId1"/>
  <rowBreaks count="13" manualBreakCount="13">
    <brk id="33" max="11" man="1"/>
    <brk id="53" max="11" man="1"/>
    <brk id="65" max="11" man="1"/>
    <brk id="74" max="11" man="1"/>
    <brk id="88" max="11" man="1"/>
    <brk id="99" max="11" man="1"/>
    <brk id="107" max="11" man="1"/>
    <brk id="116" max="11" man="1"/>
    <brk id="125" max="11" man="1"/>
    <brk id="133" max="11" man="1"/>
    <brk id="140" max="11" man="1"/>
    <brk id="149" max="11" man="1"/>
    <brk id="17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3">
      <selection activeCell="I20" sqref="I20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>
      <c r="A1" s="265" t="s">
        <v>244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9"/>
      <c r="N1" s="29"/>
    </row>
    <row r="2" spans="1:14" ht="15">
      <c r="A2" s="265" t="s">
        <v>452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9"/>
      <c r="N2" s="29"/>
    </row>
    <row r="3" spans="1:14" ht="15">
      <c r="A3" s="265" t="s">
        <v>438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9"/>
      <c r="N3" s="29"/>
    </row>
    <row r="4" spans="1:14" ht="15">
      <c r="A4" s="265" t="s">
        <v>439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9"/>
      <c r="N4" s="29"/>
    </row>
    <row r="5" spans="1:14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29"/>
      <c r="N5" s="29"/>
    </row>
    <row r="6" spans="1:12" ht="20.25">
      <c r="A6" s="241" t="s">
        <v>232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</row>
    <row r="7" ht="15">
      <c r="A7" s="50"/>
    </row>
    <row r="8" spans="1:12" ht="12.75" customHeight="1">
      <c r="A8" s="237" t="s">
        <v>110</v>
      </c>
      <c r="B8" s="237" t="s">
        <v>145</v>
      </c>
      <c r="C8" s="237" t="s">
        <v>123</v>
      </c>
      <c r="D8" s="237" t="s">
        <v>146</v>
      </c>
      <c r="E8" s="309" t="s">
        <v>111</v>
      </c>
      <c r="F8" s="309"/>
      <c r="G8" s="309"/>
      <c r="H8" s="309"/>
      <c r="I8" s="309"/>
      <c r="J8" s="237" t="s">
        <v>125</v>
      </c>
      <c r="K8" s="237" t="s">
        <v>147</v>
      </c>
      <c r="L8" s="223" t="s">
        <v>138</v>
      </c>
    </row>
    <row r="9" spans="1:12" ht="12.75">
      <c r="A9" s="238"/>
      <c r="B9" s="238"/>
      <c r="C9" s="238"/>
      <c r="D9" s="238"/>
      <c r="E9" s="237" t="s">
        <v>112</v>
      </c>
      <c r="F9" s="309" t="s">
        <v>128</v>
      </c>
      <c r="G9" s="309"/>
      <c r="H9" s="309"/>
      <c r="I9" s="309"/>
      <c r="J9" s="238"/>
      <c r="K9" s="238"/>
      <c r="L9" s="224"/>
    </row>
    <row r="10" spans="1:12" ht="20.25" customHeight="1">
      <c r="A10" s="238"/>
      <c r="B10" s="238"/>
      <c r="C10" s="238"/>
      <c r="D10" s="238"/>
      <c r="E10" s="238"/>
      <c r="F10" s="304" t="s">
        <v>129</v>
      </c>
      <c r="G10" s="305"/>
      <c r="H10" s="306"/>
      <c r="I10" s="237" t="s">
        <v>113</v>
      </c>
      <c r="J10" s="238"/>
      <c r="K10" s="238"/>
      <c r="L10" s="224"/>
    </row>
    <row r="11" spans="1:12" ht="17.25" customHeight="1">
      <c r="A11" s="238"/>
      <c r="B11" s="238"/>
      <c r="C11" s="238"/>
      <c r="D11" s="238"/>
      <c r="E11" s="238"/>
      <c r="F11" s="307" t="s">
        <v>221</v>
      </c>
      <c r="G11" s="309" t="s">
        <v>218</v>
      </c>
      <c r="H11" s="309"/>
      <c r="I11" s="238"/>
      <c r="J11" s="238"/>
      <c r="K11" s="238"/>
      <c r="L11" s="224"/>
    </row>
    <row r="12" spans="1:12" ht="39">
      <c r="A12" s="239"/>
      <c r="B12" s="239"/>
      <c r="C12" s="239"/>
      <c r="D12" s="239"/>
      <c r="E12" s="239"/>
      <c r="F12" s="308"/>
      <c r="G12" s="5" t="s">
        <v>219</v>
      </c>
      <c r="H12" s="5" t="s">
        <v>220</v>
      </c>
      <c r="I12" s="239"/>
      <c r="J12" s="239"/>
      <c r="K12" s="239"/>
      <c r="L12" s="303"/>
    </row>
    <row r="13" spans="1:12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ht="19.5" customHeight="1">
      <c r="A14" s="51">
        <v>1</v>
      </c>
      <c r="B14" s="240" t="s">
        <v>233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6"/>
    </row>
    <row r="15" spans="1:12" ht="21" customHeight="1">
      <c r="A15" s="227" t="s">
        <v>234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9.5" customHeight="1">
      <c r="A16" s="228" t="s">
        <v>235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30"/>
    </row>
    <row r="17" spans="1:12" ht="19.5" customHeight="1">
      <c r="A17" s="231" t="s">
        <v>115</v>
      </c>
      <c r="B17" s="237" t="s">
        <v>237</v>
      </c>
      <c r="C17" s="5" t="s">
        <v>153</v>
      </c>
      <c r="D17" s="36">
        <f aca="true" t="shared" si="0" ref="D17:D24">I17</f>
        <v>26320.12689</v>
      </c>
      <c r="E17" s="36">
        <v>0</v>
      </c>
      <c r="F17" s="36">
        <v>0</v>
      </c>
      <c r="G17" s="36">
        <v>0</v>
      </c>
      <c r="H17" s="36">
        <v>0</v>
      </c>
      <c r="I17" s="36">
        <v>26320.12689</v>
      </c>
      <c r="J17" s="36">
        <v>0</v>
      </c>
      <c r="K17" s="237" t="s">
        <v>119</v>
      </c>
      <c r="L17" s="237" t="s">
        <v>236</v>
      </c>
    </row>
    <row r="18" spans="1:12" ht="19.5" customHeight="1">
      <c r="A18" s="222"/>
      <c r="B18" s="238"/>
      <c r="C18" s="5" t="s">
        <v>154</v>
      </c>
      <c r="D18" s="43">
        <f t="shared" si="0"/>
        <v>29552.07792</v>
      </c>
      <c r="E18" s="43">
        <v>0</v>
      </c>
      <c r="F18" s="43">
        <v>0</v>
      </c>
      <c r="G18" s="43">
        <v>0</v>
      </c>
      <c r="H18" s="43">
        <v>0</v>
      </c>
      <c r="I18" s="43">
        <v>29552.07792</v>
      </c>
      <c r="J18" s="36">
        <v>0</v>
      </c>
      <c r="K18" s="238"/>
      <c r="L18" s="238"/>
    </row>
    <row r="19" spans="1:12" ht="19.5" customHeight="1">
      <c r="A19" s="222"/>
      <c r="B19" s="238"/>
      <c r="C19" s="59" t="s">
        <v>155</v>
      </c>
      <c r="D19" s="43">
        <f>I19+J19</f>
        <v>35183.3784</v>
      </c>
      <c r="E19" s="43">
        <v>0</v>
      </c>
      <c r="F19" s="43">
        <v>0</v>
      </c>
      <c r="G19" s="43">
        <v>0</v>
      </c>
      <c r="H19" s="43">
        <v>0</v>
      </c>
      <c r="I19" s="43">
        <v>34990.7384</v>
      </c>
      <c r="J19" s="43">
        <v>192.64</v>
      </c>
      <c r="K19" s="238"/>
      <c r="L19" s="238"/>
    </row>
    <row r="20" spans="1:12" ht="19.5" customHeight="1">
      <c r="A20" s="222"/>
      <c r="B20" s="238"/>
      <c r="C20" s="59" t="s">
        <v>211</v>
      </c>
      <c r="D20" s="43">
        <f t="shared" si="0"/>
        <v>32428.27323</v>
      </c>
      <c r="E20" s="43">
        <v>0</v>
      </c>
      <c r="F20" s="43">
        <v>0</v>
      </c>
      <c r="G20" s="43">
        <v>0</v>
      </c>
      <c r="H20" s="43">
        <v>0</v>
      </c>
      <c r="I20" s="43">
        <v>32428.27323</v>
      </c>
      <c r="J20" s="43">
        <v>0</v>
      </c>
      <c r="K20" s="238"/>
      <c r="L20" s="238"/>
    </row>
    <row r="21" spans="1:12" ht="19.5" customHeight="1">
      <c r="A21" s="222"/>
      <c r="B21" s="238"/>
      <c r="C21" s="90" t="s">
        <v>222</v>
      </c>
      <c r="D21" s="76">
        <f t="shared" si="0"/>
        <v>38874.565</v>
      </c>
      <c r="E21" s="76">
        <v>0</v>
      </c>
      <c r="F21" s="76">
        <v>0</v>
      </c>
      <c r="G21" s="76">
        <v>0</v>
      </c>
      <c r="H21" s="76">
        <v>0</v>
      </c>
      <c r="I21" s="76">
        <v>38874.565</v>
      </c>
      <c r="J21" s="76">
        <v>0</v>
      </c>
      <c r="K21" s="238"/>
      <c r="L21" s="238"/>
    </row>
    <row r="22" spans="1:12" ht="19.5" customHeight="1">
      <c r="A22" s="222"/>
      <c r="B22" s="238"/>
      <c r="C22" s="5" t="s">
        <v>223</v>
      </c>
      <c r="D22" s="36">
        <f t="shared" si="0"/>
        <v>40040.8</v>
      </c>
      <c r="E22" s="36">
        <v>0</v>
      </c>
      <c r="F22" s="36">
        <v>0</v>
      </c>
      <c r="G22" s="36">
        <v>0</v>
      </c>
      <c r="H22" s="36">
        <v>0</v>
      </c>
      <c r="I22" s="52">
        <v>40040.8</v>
      </c>
      <c r="J22" s="36">
        <v>0</v>
      </c>
      <c r="K22" s="238"/>
      <c r="L22" s="238"/>
    </row>
    <row r="23" spans="1:12" ht="19.5" customHeight="1">
      <c r="A23" s="222"/>
      <c r="B23" s="239"/>
      <c r="C23" s="5" t="s">
        <v>455</v>
      </c>
      <c r="D23" s="36">
        <f>I23</f>
        <v>40040.8</v>
      </c>
      <c r="E23" s="36">
        <v>0</v>
      </c>
      <c r="F23" s="36">
        <v>0</v>
      </c>
      <c r="G23" s="36">
        <v>0</v>
      </c>
      <c r="H23" s="36">
        <v>0</v>
      </c>
      <c r="I23" s="52">
        <v>40040.8</v>
      </c>
      <c r="J23" s="36">
        <v>0</v>
      </c>
      <c r="K23" s="239"/>
      <c r="L23" s="238"/>
    </row>
    <row r="24" spans="1:12" ht="81" customHeight="1">
      <c r="A24" s="84"/>
      <c r="B24" s="85" t="s">
        <v>238</v>
      </c>
      <c r="C24" s="5" t="s">
        <v>154</v>
      </c>
      <c r="D24" s="43">
        <f t="shared" si="0"/>
        <v>74</v>
      </c>
      <c r="E24" s="36">
        <v>0</v>
      </c>
      <c r="F24" s="36">
        <v>0</v>
      </c>
      <c r="G24" s="36">
        <v>0</v>
      </c>
      <c r="H24" s="36">
        <v>0</v>
      </c>
      <c r="I24" s="36">
        <v>74</v>
      </c>
      <c r="J24" s="36">
        <v>0</v>
      </c>
      <c r="K24" s="86" t="s">
        <v>119</v>
      </c>
      <c r="L24" s="238"/>
    </row>
    <row r="25" spans="1:12" ht="81" customHeight="1">
      <c r="A25" s="94"/>
      <c r="B25" s="61" t="s">
        <v>95</v>
      </c>
      <c r="C25" s="5" t="s">
        <v>155</v>
      </c>
      <c r="D25" s="43">
        <f>J25</f>
        <v>192.64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192.64</v>
      </c>
      <c r="K25" s="5" t="s">
        <v>96</v>
      </c>
      <c r="L25" s="239"/>
    </row>
    <row r="26" spans="1:12" ht="19.5" customHeight="1">
      <c r="A26" s="251"/>
      <c r="B26" s="234" t="s">
        <v>114</v>
      </c>
      <c r="C26" s="26" t="s">
        <v>153</v>
      </c>
      <c r="D26" s="53">
        <f aca="true" t="shared" si="1" ref="D26:D32">D17</f>
        <v>26320.12689</v>
      </c>
      <c r="E26" s="53">
        <v>0</v>
      </c>
      <c r="F26" s="53">
        <f>F17</f>
        <v>0</v>
      </c>
      <c r="G26" s="37">
        <v>0</v>
      </c>
      <c r="H26" s="37">
        <v>0</v>
      </c>
      <c r="I26" s="53">
        <f aca="true" t="shared" si="2" ref="I26:I32">I17</f>
        <v>26320.12689</v>
      </c>
      <c r="J26" s="53">
        <v>0</v>
      </c>
      <c r="K26" s="237"/>
      <c r="L26" s="237"/>
    </row>
    <row r="27" spans="1:12" ht="19.5" customHeight="1">
      <c r="A27" s="232"/>
      <c r="B27" s="235"/>
      <c r="C27" s="26" t="s">
        <v>154</v>
      </c>
      <c r="D27" s="53">
        <f t="shared" si="1"/>
        <v>29552.07792</v>
      </c>
      <c r="E27" s="53">
        <v>0</v>
      </c>
      <c r="F27" s="53">
        <v>0</v>
      </c>
      <c r="G27" s="37">
        <v>0</v>
      </c>
      <c r="H27" s="37">
        <v>0</v>
      </c>
      <c r="I27" s="53">
        <f t="shared" si="2"/>
        <v>29552.07792</v>
      </c>
      <c r="J27" s="53">
        <v>0</v>
      </c>
      <c r="K27" s="238"/>
      <c r="L27" s="238"/>
    </row>
    <row r="28" spans="1:12" ht="19.5" customHeight="1">
      <c r="A28" s="232"/>
      <c r="B28" s="235"/>
      <c r="C28" s="88" t="s">
        <v>155</v>
      </c>
      <c r="D28" s="89">
        <f t="shared" si="1"/>
        <v>35183.3784</v>
      </c>
      <c r="E28" s="89">
        <v>0</v>
      </c>
      <c r="F28" s="89">
        <v>0</v>
      </c>
      <c r="G28" s="89">
        <v>0</v>
      </c>
      <c r="H28" s="89">
        <v>0</v>
      </c>
      <c r="I28" s="89">
        <f t="shared" si="2"/>
        <v>34990.7384</v>
      </c>
      <c r="J28" s="89">
        <f>J19</f>
        <v>192.64</v>
      </c>
      <c r="K28" s="238"/>
      <c r="L28" s="238"/>
    </row>
    <row r="29" spans="1:12" ht="19.5" customHeight="1">
      <c r="A29" s="232"/>
      <c r="B29" s="235"/>
      <c r="C29" s="88" t="s">
        <v>211</v>
      </c>
      <c r="D29" s="89">
        <f t="shared" si="1"/>
        <v>32428.27323</v>
      </c>
      <c r="E29" s="89">
        <v>0</v>
      </c>
      <c r="F29" s="89">
        <v>0</v>
      </c>
      <c r="G29" s="89">
        <v>0</v>
      </c>
      <c r="H29" s="89">
        <v>0</v>
      </c>
      <c r="I29" s="89">
        <f t="shared" si="2"/>
        <v>32428.27323</v>
      </c>
      <c r="J29" s="89">
        <v>0</v>
      </c>
      <c r="K29" s="238"/>
      <c r="L29" s="238"/>
    </row>
    <row r="30" spans="1:12" ht="19.5" customHeight="1">
      <c r="A30" s="232"/>
      <c r="B30" s="235"/>
      <c r="C30" s="91" t="s">
        <v>222</v>
      </c>
      <c r="D30" s="92">
        <f t="shared" si="1"/>
        <v>38874.565</v>
      </c>
      <c r="E30" s="92">
        <v>0</v>
      </c>
      <c r="F30" s="92">
        <v>0</v>
      </c>
      <c r="G30" s="92">
        <v>0</v>
      </c>
      <c r="H30" s="92">
        <v>0</v>
      </c>
      <c r="I30" s="92">
        <f t="shared" si="2"/>
        <v>38874.565</v>
      </c>
      <c r="J30" s="92">
        <v>0</v>
      </c>
      <c r="K30" s="238"/>
      <c r="L30" s="238"/>
    </row>
    <row r="31" spans="1:12" ht="19.5" customHeight="1">
      <c r="A31" s="232"/>
      <c r="B31" s="235"/>
      <c r="C31" s="26" t="s">
        <v>223</v>
      </c>
      <c r="D31" s="53">
        <f t="shared" si="1"/>
        <v>40040.8</v>
      </c>
      <c r="E31" s="53">
        <v>0</v>
      </c>
      <c r="F31" s="53">
        <v>0</v>
      </c>
      <c r="G31" s="37">
        <v>0</v>
      </c>
      <c r="H31" s="37">
        <v>0</v>
      </c>
      <c r="I31" s="53">
        <f t="shared" si="2"/>
        <v>40040.8</v>
      </c>
      <c r="J31" s="53">
        <v>0</v>
      </c>
      <c r="K31" s="238"/>
      <c r="L31" s="238"/>
    </row>
    <row r="32" spans="1:12" ht="19.5" customHeight="1">
      <c r="A32" s="232"/>
      <c r="B32" s="235"/>
      <c r="C32" s="26" t="s">
        <v>455</v>
      </c>
      <c r="D32" s="53">
        <f t="shared" si="1"/>
        <v>40040.8</v>
      </c>
      <c r="E32" s="53">
        <v>0</v>
      </c>
      <c r="F32" s="53">
        <v>0</v>
      </c>
      <c r="G32" s="37">
        <v>0</v>
      </c>
      <c r="H32" s="37">
        <v>0</v>
      </c>
      <c r="I32" s="53">
        <f t="shared" si="2"/>
        <v>40040.8</v>
      </c>
      <c r="J32" s="53">
        <v>0</v>
      </c>
      <c r="K32" s="238"/>
      <c r="L32" s="238"/>
    </row>
    <row r="33" spans="1:12" ht="19.5" customHeight="1">
      <c r="A33" s="233"/>
      <c r="B33" s="236"/>
      <c r="C33" s="54" t="s">
        <v>105</v>
      </c>
      <c r="D33" s="35">
        <f>D26+D27+D28+D29+D30+D31+D32</f>
        <v>242440.02143999998</v>
      </c>
      <c r="E33" s="35">
        <v>0</v>
      </c>
      <c r="F33" s="35">
        <v>0</v>
      </c>
      <c r="G33" s="37">
        <v>0</v>
      </c>
      <c r="H33" s="37">
        <v>0</v>
      </c>
      <c r="I33" s="35">
        <f>I26+I27+I28+I29+I30+I31+I32</f>
        <v>242247.38143999997</v>
      </c>
      <c r="J33" s="35">
        <f>J28</f>
        <v>192.64</v>
      </c>
      <c r="K33" s="239"/>
      <c r="L33" s="239"/>
    </row>
  </sheetData>
  <mergeCells count="30">
    <mergeCell ref="A6:L6"/>
    <mergeCell ref="A8:A12"/>
    <mergeCell ref="B8:B12"/>
    <mergeCell ref="C8:C12"/>
    <mergeCell ref="D8:D12"/>
    <mergeCell ref="E8:I8"/>
    <mergeCell ref="J8:J12"/>
    <mergeCell ref="K8:K12"/>
    <mergeCell ref="E9:E12"/>
    <mergeCell ref="F9:I9"/>
    <mergeCell ref="A3:L3"/>
    <mergeCell ref="A1:L1"/>
    <mergeCell ref="A2:L2"/>
    <mergeCell ref="A4:L4"/>
    <mergeCell ref="L8:L12"/>
    <mergeCell ref="F10:H10"/>
    <mergeCell ref="I10:I12"/>
    <mergeCell ref="F11:F12"/>
    <mergeCell ref="G11:H11"/>
    <mergeCell ref="B14:L14"/>
    <mergeCell ref="A15:L15"/>
    <mergeCell ref="A16:L16"/>
    <mergeCell ref="L17:L25"/>
    <mergeCell ref="A17:A23"/>
    <mergeCell ref="B17:B23"/>
    <mergeCell ref="K17:K23"/>
    <mergeCell ref="A26:A33"/>
    <mergeCell ref="B26:B33"/>
    <mergeCell ref="K26:K33"/>
    <mergeCell ref="L26:L33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2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75" zoomScaleNormal="75" zoomScaleSheetLayoutView="75" workbookViewId="0" topLeftCell="A40">
      <selection activeCell="B45" sqref="B45:B46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spans="1:13" ht="15" customHeight="1">
      <c r="A1" s="265" t="s">
        <v>244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">
      <c r="A2" s="265" t="s">
        <v>97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">
      <c r="A3" s="265" t="s">
        <v>438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5">
      <c r="A4" s="265" t="s">
        <v>439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15">
      <c r="A5" s="7"/>
      <c r="I5" s="265"/>
      <c r="J5" s="265"/>
      <c r="K5" s="265"/>
      <c r="L5" s="265"/>
      <c r="M5" s="265"/>
    </row>
    <row r="6" spans="1:13" ht="20.25" customHeight="1">
      <c r="A6" s="241" t="s">
        <v>245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5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</row>
    <row r="8" spans="1:13" ht="12.75">
      <c r="A8" s="300" t="s">
        <v>110</v>
      </c>
      <c r="B8" s="300" t="s">
        <v>134</v>
      </c>
      <c r="C8" s="300" t="s">
        <v>123</v>
      </c>
      <c r="D8" s="300" t="s">
        <v>124</v>
      </c>
      <c r="E8" s="300" t="s">
        <v>135</v>
      </c>
      <c r="F8" s="300"/>
      <c r="G8" s="300"/>
      <c r="H8" s="300"/>
      <c r="I8" s="300" t="s">
        <v>136</v>
      </c>
      <c r="J8" s="300"/>
      <c r="K8" s="300" t="s">
        <v>137</v>
      </c>
      <c r="L8" s="300"/>
      <c r="M8" s="300" t="s">
        <v>138</v>
      </c>
    </row>
    <row r="9" spans="1:13" ht="12.75">
      <c r="A9" s="300"/>
      <c r="B9" s="300"/>
      <c r="C9" s="300"/>
      <c r="D9" s="300"/>
      <c r="E9" s="300" t="s">
        <v>139</v>
      </c>
      <c r="F9" s="300" t="s">
        <v>128</v>
      </c>
      <c r="G9" s="300"/>
      <c r="H9" s="300"/>
      <c r="I9" s="300"/>
      <c r="J9" s="300"/>
      <c r="K9" s="300"/>
      <c r="L9" s="300"/>
      <c r="M9" s="300"/>
    </row>
    <row r="10" spans="1:13" ht="39">
      <c r="A10" s="300"/>
      <c r="B10" s="300"/>
      <c r="C10" s="300"/>
      <c r="D10" s="300"/>
      <c r="E10" s="300"/>
      <c r="F10" s="300" t="s">
        <v>140</v>
      </c>
      <c r="G10" s="300"/>
      <c r="H10" s="6" t="s">
        <v>113</v>
      </c>
      <c r="I10" s="300"/>
      <c r="J10" s="300"/>
      <c r="K10" s="300"/>
      <c r="L10" s="300"/>
      <c r="M10" s="300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263">
        <v>6</v>
      </c>
      <c r="G11" s="263"/>
      <c r="H11" s="4">
        <v>7</v>
      </c>
      <c r="I11" s="263">
        <v>8</v>
      </c>
      <c r="J11" s="263"/>
      <c r="K11" s="263">
        <v>9</v>
      </c>
      <c r="L11" s="263"/>
      <c r="M11" s="4">
        <v>10</v>
      </c>
    </row>
    <row r="12" spans="1:13" ht="19.5" customHeight="1">
      <c r="A12" s="23">
        <v>1</v>
      </c>
      <c r="B12" s="324" t="s">
        <v>246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6"/>
    </row>
    <row r="13" spans="1:13" ht="30" customHeight="1">
      <c r="A13" s="327" t="s">
        <v>247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9"/>
    </row>
    <row r="14" spans="1:13" ht="30" customHeight="1">
      <c r="A14" s="327" t="s">
        <v>250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9"/>
    </row>
    <row r="15" spans="1:13" ht="19.5" customHeight="1">
      <c r="A15" s="330" t="s">
        <v>151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2"/>
    </row>
    <row r="16" spans="1:13" ht="19.5" customHeight="1">
      <c r="A16" s="271" t="s">
        <v>115</v>
      </c>
      <c r="B16" s="279" t="s">
        <v>251</v>
      </c>
      <c r="C16" s="10" t="s">
        <v>153</v>
      </c>
      <c r="D16" s="55">
        <f>H16</f>
        <v>11828.34651</v>
      </c>
      <c r="E16" s="31">
        <v>0</v>
      </c>
      <c r="F16" s="315">
        <v>0</v>
      </c>
      <c r="G16" s="315"/>
      <c r="H16" s="56">
        <f>H23+H30</f>
        <v>11828.34651</v>
      </c>
      <c r="I16" s="315">
        <v>0</v>
      </c>
      <c r="J16" s="315"/>
      <c r="K16" s="310" t="s">
        <v>117</v>
      </c>
      <c r="L16" s="311"/>
      <c r="M16" s="279" t="s">
        <v>141</v>
      </c>
    </row>
    <row r="17" spans="1:13" ht="19.5" customHeight="1">
      <c r="A17" s="272"/>
      <c r="B17" s="290"/>
      <c r="C17" s="6" t="s">
        <v>154</v>
      </c>
      <c r="D17" s="31">
        <f>D24+D31</f>
        <v>12373.545590000002</v>
      </c>
      <c r="E17" s="31">
        <v>0</v>
      </c>
      <c r="F17" s="315">
        <v>0</v>
      </c>
      <c r="G17" s="315"/>
      <c r="H17" s="32">
        <f>D17</f>
        <v>12373.545590000002</v>
      </c>
      <c r="I17" s="315">
        <v>0</v>
      </c>
      <c r="J17" s="315"/>
      <c r="K17" s="317"/>
      <c r="L17" s="318"/>
      <c r="M17" s="290"/>
    </row>
    <row r="18" spans="1:13" ht="19.5" customHeight="1">
      <c r="A18" s="272"/>
      <c r="B18" s="290"/>
      <c r="C18" s="42" t="s">
        <v>155</v>
      </c>
      <c r="D18" s="31">
        <f>D25+D32</f>
        <v>13237.22754</v>
      </c>
      <c r="E18" s="31">
        <v>0</v>
      </c>
      <c r="F18" s="315">
        <v>0</v>
      </c>
      <c r="G18" s="315"/>
      <c r="H18" s="32">
        <f>H32+H25</f>
        <v>13237.22754</v>
      </c>
      <c r="I18" s="315">
        <v>0</v>
      </c>
      <c r="J18" s="315"/>
      <c r="K18" s="317"/>
      <c r="L18" s="318"/>
      <c r="M18" s="290"/>
    </row>
    <row r="19" spans="1:13" ht="19.5" customHeight="1">
      <c r="A19" s="272"/>
      <c r="B19" s="290"/>
      <c r="C19" s="42" t="s">
        <v>211</v>
      </c>
      <c r="D19" s="31">
        <f>D26+D33</f>
        <v>16607.055650000002</v>
      </c>
      <c r="E19" s="31">
        <v>0</v>
      </c>
      <c r="F19" s="315">
        <v>0</v>
      </c>
      <c r="G19" s="315"/>
      <c r="H19" s="32">
        <f>H26+H33</f>
        <v>16607.055650000002</v>
      </c>
      <c r="I19" s="315">
        <v>0</v>
      </c>
      <c r="J19" s="315"/>
      <c r="K19" s="317"/>
      <c r="L19" s="318"/>
      <c r="M19" s="290"/>
    </row>
    <row r="20" spans="1:13" ht="19.5" customHeight="1">
      <c r="A20" s="272"/>
      <c r="B20" s="290"/>
      <c r="C20" s="68" t="s">
        <v>222</v>
      </c>
      <c r="D20" s="66">
        <f>H20</f>
        <v>17271.28</v>
      </c>
      <c r="E20" s="66">
        <v>0</v>
      </c>
      <c r="F20" s="321">
        <v>0</v>
      </c>
      <c r="G20" s="321"/>
      <c r="H20" s="67">
        <f>H27+H34</f>
        <v>17271.28</v>
      </c>
      <c r="I20" s="321">
        <v>0</v>
      </c>
      <c r="J20" s="321"/>
      <c r="K20" s="317"/>
      <c r="L20" s="318"/>
      <c r="M20" s="290"/>
    </row>
    <row r="21" spans="1:13" ht="19.5" customHeight="1">
      <c r="A21" s="272"/>
      <c r="B21" s="290"/>
      <c r="C21" s="6" t="s">
        <v>223</v>
      </c>
      <c r="D21" s="31">
        <f>H21</f>
        <v>17962.13</v>
      </c>
      <c r="E21" s="31">
        <v>0</v>
      </c>
      <c r="F21" s="315">
        <v>0</v>
      </c>
      <c r="G21" s="315"/>
      <c r="H21" s="32">
        <f>H28+H35</f>
        <v>17962.13</v>
      </c>
      <c r="I21" s="315">
        <v>0</v>
      </c>
      <c r="J21" s="315"/>
      <c r="K21" s="317"/>
      <c r="L21" s="318"/>
      <c r="M21" s="290"/>
    </row>
    <row r="22" spans="1:13" ht="19.5" customHeight="1">
      <c r="A22" s="252"/>
      <c r="B22" s="280"/>
      <c r="C22" s="6" t="s">
        <v>455</v>
      </c>
      <c r="D22" s="31">
        <f>H22</f>
        <v>18680.36</v>
      </c>
      <c r="E22" s="31">
        <v>0</v>
      </c>
      <c r="F22" s="315">
        <v>0</v>
      </c>
      <c r="G22" s="315"/>
      <c r="H22" s="32">
        <f>H29+H36</f>
        <v>18680.36</v>
      </c>
      <c r="I22" s="315">
        <v>0</v>
      </c>
      <c r="J22" s="315"/>
      <c r="K22" s="312"/>
      <c r="L22" s="313"/>
      <c r="M22" s="290"/>
    </row>
    <row r="23" spans="1:13" ht="19.5" customHeight="1">
      <c r="A23" s="271" t="s">
        <v>148</v>
      </c>
      <c r="B23" s="279" t="s">
        <v>402</v>
      </c>
      <c r="C23" s="10" t="s">
        <v>153</v>
      </c>
      <c r="D23" s="31">
        <f aca="true" t="shared" si="0" ref="D23:D49">H23</f>
        <v>3433.82449</v>
      </c>
      <c r="E23" s="31">
        <v>0</v>
      </c>
      <c r="F23" s="315">
        <v>0</v>
      </c>
      <c r="G23" s="315"/>
      <c r="H23" s="31">
        <v>3433.82449</v>
      </c>
      <c r="I23" s="316">
        <v>0</v>
      </c>
      <c r="J23" s="316"/>
      <c r="K23" s="310" t="s">
        <v>117</v>
      </c>
      <c r="L23" s="311"/>
      <c r="M23" s="290"/>
    </row>
    <row r="24" spans="1:13" ht="19.5" customHeight="1">
      <c r="A24" s="272"/>
      <c r="B24" s="290"/>
      <c r="C24" s="6" t="s">
        <v>154</v>
      </c>
      <c r="D24" s="31">
        <f t="shared" si="0"/>
        <v>4099.21</v>
      </c>
      <c r="E24" s="31">
        <v>0</v>
      </c>
      <c r="F24" s="315">
        <v>0</v>
      </c>
      <c r="G24" s="315"/>
      <c r="H24" s="31">
        <v>4099.21</v>
      </c>
      <c r="I24" s="316">
        <v>0</v>
      </c>
      <c r="J24" s="316"/>
      <c r="K24" s="317"/>
      <c r="L24" s="318"/>
      <c r="M24" s="290"/>
    </row>
    <row r="25" spans="1:13" ht="19.5" customHeight="1">
      <c r="A25" s="272"/>
      <c r="B25" s="290"/>
      <c r="C25" s="42" t="s">
        <v>155</v>
      </c>
      <c r="D25" s="31">
        <f t="shared" si="0"/>
        <v>4964.96754</v>
      </c>
      <c r="E25" s="31">
        <v>0</v>
      </c>
      <c r="F25" s="315">
        <v>0</v>
      </c>
      <c r="G25" s="315"/>
      <c r="H25" s="31">
        <f>4362.23754+602.73</f>
        <v>4964.96754</v>
      </c>
      <c r="I25" s="315">
        <v>0</v>
      </c>
      <c r="J25" s="315"/>
      <c r="K25" s="317"/>
      <c r="L25" s="318"/>
      <c r="M25" s="290"/>
    </row>
    <row r="26" spans="1:13" ht="19.5" customHeight="1">
      <c r="A26" s="272"/>
      <c r="B26" s="290"/>
      <c r="C26" s="42" t="s">
        <v>211</v>
      </c>
      <c r="D26" s="31">
        <f t="shared" si="0"/>
        <v>4300</v>
      </c>
      <c r="E26" s="31">
        <v>0</v>
      </c>
      <c r="F26" s="315">
        <v>0</v>
      </c>
      <c r="G26" s="315"/>
      <c r="H26" s="31">
        <v>4300</v>
      </c>
      <c r="I26" s="315">
        <v>0</v>
      </c>
      <c r="J26" s="315"/>
      <c r="K26" s="317"/>
      <c r="L26" s="318"/>
      <c r="M26" s="290"/>
    </row>
    <row r="27" spans="1:13" ht="19.5" customHeight="1">
      <c r="A27" s="272"/>
      <c r="B27" s="290"/>
      <c r="C27" s="68" t="s">
        <v>222</v>
      </c>
      <c r="D27" s="66">
        <f>H27</f>
        <v>4472</v>
      </c>
      <c r="E27" s="66">
        <v>0</v>
      </c>
      <c r="F27" s="321">
        <v>0</v>
      </c>
      <c r="G27" s="321"/>
      <c r="H27" s="66">
        <v>4472</v>
      </c>
      <c r="I27" s="321">
        <v>0</v>
      </c>
      <c r="J27" s="321"/>
      <c r="K27" s="317"/>
      <c r="L27" s="318"/>
      <c r="M27" s="290"/>
    </row>
    <row r="28" spans="1:13" ht="19.5" customHeight="1">
      <c r="A28" s="272"/>
      <c r="B28" s="290"/>
      <c r="C28" s="42" t="s">
        <v>223</v>
      </c>
      <c r="D28" s="31">
        <f>H28</f>
        <v>4650.88</v>
      </c>
      <c r="E28" s="31">
        <v>0</v>
      </c>
      <c r="F28" s="315">
        <v>0</v>
      </c>
      <c r="G28" s="315"/>
      <c r="H28" s="31">
        <v>4650.88</v>
      </c>
      <c r="I28" s="315">
        <v>0</v>
      </c>
      <c r="J28" s="315"/>
      <c r="K28" s="317"/>
      <c r="L28" s="318"/>
      <c r="M28" s="290"/>
    </row>
    <row r="29" spans="1:13" ht="19.5" customHeight="1">
      <c r="A29" s="252"/>
      <c r="B29" s="280"/>
      <c r="C29" s="42" t="s">
        <v>455</v>
      </c>
      <c r="D29" s="31">
        <f>H29</f>
        <v>4836.92</v>
      </c>
      <c r="E29" s="31">
        <v>0</v>
      </c>
      <c r="F29" s="315">
        <v>0</v>
      </c>
      <c r="G29" s="315"/>
      <c r="H29" s="31">
        <v>4836.92</v>
      </c>
      <c r="I29" s="315">
        <v>0</v>
      </c>
      <c r="J29" s="315"/>
      <c r="K29" s="312"/>
      <c r="L29" s="313"/>
      <c r="M29" s="280"/>
    </row>
    <row r="30" spans="1:13" ht="19.5" customHeight="1">
      <c r="A30" s="271" t="s">
        <v>150</v>
      </c>
      <c r="B30" s="279" t="s">
        <v>297</v>
      </c>
      <c r="C30" s="10" t="s">
        <v>153</v>
      </c>
      <c r="D30" s="31">
        <f t="shared" si="0"/>
        <v>8394.52202</v>
      </c>
      <c r="E30" s="31">
        <v>0</v>
      </c>
      <c r="F30" s="315">
        <v>0</v>
      </c>
      <c r="G30" s="315"/>
      <c r="H30" s="31">
        <v>8394.52202</v>
      </c>
      <c r="I30" s="315">
        <v>0</v>
      </c>
      <c r="J30" s="315"/>
      <c r="K30" s="310" t="s">
        <v>117</v>
      </c>
      <c r="L30" s="311"/>
      <c r="M30" s="289" t="s">
        <v>141</v>
      </c>
    </row>
    <row r="31" spans="1:13" ht="19.5" customHeight="1">
      <c r="A31" s="272"/>
      <c r="B31" s="290"/>
      <c r="C31" s="42" t="s">
        <v>154</v>
      </c>
      <c r="D31" s="31">
        <f t="shared" si="0"/>
        <v>8274.33559</v>
      </c>
      <c r="E31" s="31">
        <v>0</v>
      </c>
      <c r="F31" s="315">
        <v>0</v>
      </c>
      <c r="G31" s="315"/>
      <c r="H31" s="31">
        <v>8274.33559</v>
      </c>
      <c r="I31" s="315">
        <v>0</v>
      </c>
      <c r="J31" s="315"/>
      <c r="K31" s="317"/>
      <c r="L31" s="318"/>
      <c r="M31" s="289"/>
    </row>
    <row r="32" spans="1:13" ht="19.5" customHeight="1">
      <c r="A32" s="272"/>
      <c r="B32" s="290"/>
      <c r="C32" s="42" t="s">
        <v>155</v>
      </c>
      <c r="D32" s="31">
        <f t="shared" si="0"/>
        <v>8272.26</v>
      </c>
      <c r="E32" s="31">
        <v>0</v>
      </c>
      <c r="F32" s="315">
        <v>0</v>
      </c>
      <c r="G32" s="315"/>
      <c r="H32" s="31">
        <v>8272.26</v>
      </c>
      <c r="I32" s="315">
        <v>0</v>
      </c>
      <c r="J32" s="315"/>
      <c r="K32" s="317"/>
      <c r="L32" s="318"/>
      <c r="M32" s="289"/>
    </row>
    <row r="33" spans="1:13" ht="19.5" customHeight="1">
      <c r="A33" s="272"/>
      <c r="B33" s="290"/>
      <c r="C33" s="42" t="s">
        <v>211</v>
      </c>
      <c r="D33" s="31">
        <f t="shared" si="0"/>
        <v>12307.05565</v>
      </c>
      <c r="E33" s="31">
        <v>0</v>
      </c>
      <c r="F33" s="315">
        <v>0</v>
      </c>
      <c r="G33" s="315"/>
      <c r="H33" s="31">
        <f>12307.05565</f>
        <v>12307.05565</v>
      </c>
      <c r="I33" s="315">
        <v>0</v>
      </c>
      <c r="J33" s="315"/>
      <c r="K33" s="317"/>
      <c r="L33" s="318"/>
      <c r="M33" s="289"/>
    </row>
    <row r="34" spans="1:13" ht="19.5" customHeight="1">
      <c r="A34" s="272"/>
      <c r="B34" s="290"/>
      <c r="C34" s="68" t="s">
        <v>222</v>
      </c>
      <c r="D34" s="66">
        <f t="shared" si="0"/>
        <v>12799.28</v>
      </c>
      <c r="E34" s="66">
        <v>0</v>
      </c>
      <c r="F34" s="321">
        <v>0</v>
      </c>
      <c r="G34" s="321"/>
      <c r="H34" s="66">
        <v>12799.28</v>
      </c>
      <c r="I34" s="321">
        <v>0</v>
      </c>
      <c r="J34" s="321"/>
      <c r="K34" s="317"/>
      <c r="L34" s="318"/>
      <c r="M34" s="289"/>
    </row>
    <row r="35" spans="1:13" ht="19.5" customHeight="1">
      <c r="A35" s="272"/>
      <c r="B35" s="290"/>
      <c r="C35" s="6" t="s">
        <v>223</v>
      </c>
      <c r="D35" s="31">
        <f t="shared" si="0"/>
        <v>13311.25</v>
      </c>
      <c r="E35" s="31">
        <v>0</v>
      </c>
      <c r="F35" s="315">
        <v>0</v>
      </c>
      <c r="G35" s="315"/>
      <c r="H35" s="31">
        <v>13311.25</v>
      </c>
      <c r="I35" s="316">
        <v>0</v>
      </c>
      <c r="J35" s="316"/>
      <c r="K35" s="317"/>
      <c r="L35" s="318"/>
      <c r="M35" s="289"/>
    </row>
    <row r="36" spans="1:13" ht="19.5" customHeight="1">
      <c r="A36" s="252"/>
      <c r="B36" s="280"/>
      <c r="C36" s="6" t="s">
        <v>455</v>
      </c>
      <c r="D36" s="31">
        <f>H36</f>
        <v>13843.44</v>
      </c>
      <c r="E36" s="31">
        <v>0</v>
      </c>
      <c r="F36" s="315">
        <v>0</v>
      </c>
      <c r="G36" s="315"/>
      <c r="H36" s="31">
        <v>13843.44</v>
      </c>
      <c r="I36" s="316">
        <v>0</v>
      </c>
      <c r="J36" s="316"/>
      <c r="K36" s="312"/>
      <c r="L36" s="313"/>
      <c r="M36" s="289"/>
    </row>
    <row r="37" spans="1:13" ht="69.75" customHeight="1">
      <c r="A37" s="60" t="s">
        <v>118</v>
      </c>
      <c r="B37" s="42" t="s">
        <v>252</v>
      </c>
      <c r="C37" s="10" t="s">
        <v>153</v>
      </c>
      <c r="D37" s="31">
        <f t="shared" si="0"/>
        <v>2102.86698</v>
      </c>
      <c r="E37" s="31">
        <v>0</v>
      </c>
      <c r="F37" s="315">
        <v>0</v>
      </c>
      <c r="G37" s="315"/>
      <c r="H37" s="33">
        <v>2102.86698</v>
      </c>
      <c r="I37" s="315">
        <v>0</v>
      </c>
      <c r="J37" s="315"/>
      <c r="K37" s="257" t="s">
        <v>117</v>
      </c>
      <c r="L37" s="257"/>
      <c r="M37" s="289"/>
    </row>
    <row r="38" spans="1:13" ht="69.75" customHeight="1">
      <c r="A38" s="60" t="s">
        <v>120</v>
      </c>
      <c r="B38" s="42" t="s">
        <v>253</v>
      </c>
      <c r="C38" s="10" t="s">
        <v>153</v>
      </c>
      <c r="D38" s="31">
        <f t="shared" si="0"/>
        <v>36.62019</v>
      </c>
      <c r="E38" s="31">
        <v>0</v>
      </c>
      <c r="F38" s="315">
        <v>0</v>
      </c>
      <c r="G38" s="315"/>
      <c r="H38" s="31">
        <v>36.62019</v>
      </c>
      <c r="I38" s="316">
        <v>0</v>
      </c>
      <c r="J38" s="316"/>
      <c r="K38" s="322" t="s">
        <v>117</v>
      </c>
      <c r="L38" s="322"/>
      <c r="M38" s="289"/>
    </row>
    <row r="39" spans="1:13" ht="79.5" customHeight="1">
      <c r="A39" s="60" t="s">
        <v>121</v>
      </c>
      <c r="B39" s="42" t="s">
        <v>458</v>
      </c>
      <c r="C39" s="10" t="s">
        <v>211</v>
      </c>
      <c r="D39" s="31">
        <f aca="true" t="shared" si="1" ref="D39:D46">H39</f>
        <v>484.71097</v>
      </c>
      <c r="E39" s="31">
        <v>0</v>
      </c>
      <c r="F39" s="315">
        <v>0</v>
      </c>
      <c r="G39" s="315"/>
      <c r="H39" s="31">
        <v>484.71097</v>
      </c>
      <c r="I39" s="315">
        <v>0</v>
      </c>
      <c r="J39" s="315"/>
      <c r="K39" s="322" t="s">
        <v>117</v>
      </c>
      <c r="L39" s="322"/>
      <c r="M39" s="289"/>
    </row>
    <row r="40" spans="1:13" ht="68.25" customHeight="1">
      <c r="A40" s="271" t="s">
        <v>149</v>
      </c>
      <c r="B40" s="319" t="s">
        <v>446</v>
      </c>
      <c r="C40" s="10" t="s">
        <v>211</v>
      </c>
      <c r="D40" s="31">
        <f t="shared" si="1"/>
        <v>2513.72503</v>
      </c>
      <c r="E40" s="31">
        <v>0</v>
      </c>
      <c r="F40" s="315">
        <v>0</v>
      </c>
      <c r="G40" s="315"/>
      <c r="H40" s="31">
        <f>1987.90618+525.81885</f>
        <v>2513.72503</v>
      </c>
      <c r="I40" s="315">
        <v>0</v>
      </c>
      <c r="J40" s="315"/>
      <c r="K40" s="310" t="s">
        <v>117</v>
      </c>
      <c r="L40" s="311"/>
      <c r="M40" s="289"/>
    </row>
    <row r="41" spans="1:13" ht="69" customHeight="1">
      <c r="A41" s="252"/>
      <c r="B41" s="320"/>
      <c r="C41" s="96" t="s">
        <v>222</v>
      </c>
      <c r="D41" s="66">
        <f t="shared" si="1"/>
        <v>5120</v>
      </c>
      <c r="E41" s="66">
        <v>0</v>
      </c>
      <c r="F41" s="321">
        <v>0</v>
      </c>
      <c r="G41" s="321"/>
      <c r="H41" s="66">
        <v>5120</v>
      </c>
      <c r="I41" s="321">
        <v>0</v>
      </c>
      <c r="J41" s="321"/>
      <c r="K41" s="312"/>
      <c r="L41" s="313"/>
      <c r="M41" s="289"/>
    </row>
    <row r="42" spans="1:13" ht="81.75" customHeight="1">
      <c r="A42" s="271" t="s">
        <v>192</v>
      </c>
      <c r="B42" s="319" t="s">
        <v>447</v>
      </c>
      <c r="C42" s="10" t="s">
        <v>211</v>
      </c>
      <c r="D42" s="31">
        <f t="shared" si="1"/>
        <v>192</v>
      </c>
      <c r="E42" s="31">
        <v>0</v>
      </c>
      <c r="F42" s="315">
        <v>0</v>
      </c>
      <c r="G42" s="315"/>
      <c r="H42" s="31">
        <v>192</v>
      </c>
      <c r="I42" s="315">
        <v>0</v>
      </c>
      <c r="J42" s="315"/>
      <c r="K42" s="310" t="s">
        <v>117</v>
      </c>
      <c r="L42" s="311"/>
      <c r="M42" s="289"/>
    </row>
    <row r="43" spans="1:13" ht="99" customHeight="1">
      <c r="A43" s="252"/>
      <c r="B43" s="320"/>
      <c r="C43" s="96" t="s">
        <v>222</v>
      </c>
      <c r="D43" s="66">
        <f t="shared" si="1"/>
        <v>200</v>
      </c>
      <c r="E43" s="66">
        <v>0</v>
      </c>
      <c r="F43" s="321">
        <v>0</v>
      </c>
      <c r="G43" s="321"/>
      <c r="H43" s="66">
        <v>200</v>
      </c>
      <c r="I43" s="321">
        <v>0</v>
      </c>
      <c r="J43" s="321"/>
      <c r="K43" s="312"/>
      <c r="L43" s="313"/>
      <c r="M43" s="40"/>
    </row>
    <row r="44" spans="1:13" ht="81.75" customHeight="1">
      <c r="A44" s="60" t="s">
        <v>197</v>
      </c>
      <c r="B44" s="203" t="s">
        <v>459</v>
      </c>
      <c r="C44" s="10" t="s">
        <v>211</v>
      </c>
      <c r="D44" s="31">
        <f t="shared" si="1"/>
        <v>116.26987</v>
      </c>
      <c r="E44" s="31">
        <v>0</v>
      </c>
      <c r="F44" s="315">
        <v>0</v>
      </c>
      <c r="G44" s="315"/>
      <c r="H44" s="31">
        <v>116.26987</v>
      </c>
      <c r="I44" s="315">
        <v>0</v>
      </c>
      <c r="J44" s="315"/>
      <c r="K44" s="322" t="s">
        <v>117</v>
      </c>
      <c r="L44" s="322"/>
      <c r="M44" s="279" t="s">
        <v>141</v>
      </c>
    </row>
    <row r="45" spans="1:13" ht="38.25" customHeight="1">
      <c r="A45" s="271" t="s">
        <v>198</v>
      </c>
      <c r="B45" s="319" t="s">
        <v>448</v>
      </c>
      <c r="C45" s="10" t="s">
        <v>211</v>
      </c>
      <c r="D45" s="31">
        <f t="shared" si="1"/>
        <v>60</v>
      </c>
      <c r="E45" s="31">
        <v>0</v>
      </c>
      <c r="F45" s="315">
        <v>0</v>
      </c>
      <c r="G45" s="315"/>
      <c r="H45" s="31">
        <v>60</v>
      </c>
      <c r="I45" s="315">
        <v>0</v>
      </c>
      <c r="J45" s="315"/>
      <c r="K45" s="310" t="s">
        <v>117</v>
      </c>
      <c r="L45" s="311"/>
      <c r="M45" s="280"/>
    </row>
    <row r="46" spans="1:13" ht="39" customHeight="1">
      <c r="A46" s="252"/>
      <c r="B46" s="320"/>
      <c r="C46" s="96" t="s">
        <v>222</v>
      </c>
      <c r="D46" s="66">
        <f t="shared" si="1"/>
        <v>200</v>
      </c>
      <c r="E46" s="66">
        <v>0</v>
      </c>
      <c r="F46" s="321">
        <v>0</v>
      </c>
      <c r="G46" s="321"/>
      <c r="H46" s="66">
        <v>200</v>
      </c>
      <c r="I46" s="321">
        <v>0</v>
      </c>
      <c r="J46" s="321"/>
      <c r="K46" s="312"/>
      <c r="L46" s="313"/>
      <c r="M46" s="200"/>
    </row>
    <row r="47" spans="1:13" ht="19.5" customHeight="1">
      <c r="A47" s="266"/>
      <c r="B47" s="268" t="s">
        <v>114</v>
      </c>
      <c r="C47" s="21" t="s">
        <v>153</v>
      </c>
      <c r="D47" s="81">
        <f t="shared" si="0"/>
        <v>13967.833679999998</v>
      </c>
      <c r="E47" s="49">
        <v>0</v>
      </c>
      <c r="F47" s="334">
        <v>0</v>
      </c>
      <c r="G47" s="334"/>
      <c r="H47" s="81">
        <f>H16+H37+H38</f>
        <v>13967.833679999998</v>
      </c>
      <c r="I47" s="315">
        <v>0</v>
      </c>
      <c r="J47" s="315"/>
      <c r="K47" s="257" t="s">
        <v>117</v>
      </c>
      <c r="L47" s="257"/>
      <c r="M47" s="289"/>
    </row>
    <row r="48" spans="1:13" ht="19.5" customHeight="1">
      <c r="A48" s="266"/>
      <c r="B48" s="268"/>
      <c r="C48" s="48" t="s">
        <v>154</v>
      </c>
      <c r="D48" s="81">
        <f t="shared" si="0"/>
        <v>12373.545590000002</v>
      </c>
      <c r="E48" s="81">
        <v>0</v>
      </c>
      <c r="F48" s="314">
        <v>0</v>
      </c>
      <c r="G48" s="314"/>
      <c r="H48" s="81">
        <f>H17</f>
        <v>12373.545590000002</v>
      </c>
      <c r="I48" s="336">
        <v>0</v>
      </c>
      <c r="J48" s="336"/>
      <c r="K48" s="257"/>
      <c r="L48" s="257"/>
      <c r="M48" s="289"/>
    </row>
    <row r="49" spans="1:13" ht="19.5" customHeight="1">
      <c r="A49" s="266"/>
      <c r="B49" s="268"/>
      <c r="C49" s="21" t="s">
        <v>155</v>
      </c>
      <c r="D49" s="81">
        <f t="shared" si="0"/>
        <v>13237.22754</v>
      </c>
      <c r="E49" s="81">
        <v>0</v>
      </c>
      <c r="F49" s="314">
        <v>0</v>
      </c>
      <c r="G49" s="314"/>
      <c r="H49" s="81">
        <f>H18</f>
        <v>13237.22754</v>
      </c>
      <c r="I49" s="314">
        <v>0</v>
      </c>
      <c r="J49" s="314"/>
      <c r="K49" s="257"/>
      <c r="L49" s="257"/>
      <c r="M49" s="289"/>
    </row>
    <row r="50" spans="1:13" ht="19.5" customHeight="1">
      <c r="A50" s="266"/>
      <c r="B50" s="268"/>
      <c r="C50" s="21" t="s">
        <v>211</v>
      </c>
      <c r="D50" s="81">
        <f>H50</f>
        <v>19973.761520000004</v>
      </c>
      <c r="E50" s="81">
        <v>0</v>
      </c>
      <c r="F50" s="314">
        <v>0</v>
      </c>
      <c r="G50" s="314"/>
      <c r="H50" s="81">
        <f>H19+H39+H40+H42+H44+H45</f>
        <v>19973.761520000004</v>
      </c>
      <c r="I50" s="314">
        <v>0</v>
      </c>
      <c r="J50" s="314"/>
      <c r="K50" s="257"/>
      <c r="L50" s="257"/>
      <c r="M50" s="289"/>
    </row>
    <row r="51" spans="1:13" ht="19.5" customHeight="1">
      <c r="A51" s="266"/>
      <c r="B51" s="268"/>
      <c r="C51" s="75" t="s">
        <v>222</v>
      </c>
      <c r="D51" s="74">
        <f>D20+D41+D43+D46</f>
        <v>22791.28</v>
      </c>
      <c r="E51" s="74">
        <v>0</v>
      </c>
      <c r="F51" s="333">
        <v>0</v>
      </c>
      <c r="G51" s="333"/>
      <c r="H51" s="74">
        <f>H20+H41+H43+H46</f>
        <v>22791.28</v>
      </c>
      <c r="I51" s="333">
        <v>0</v>
      </c>
      <c r="J51" s="333"/>
      <c r="K51" s="257"/>
      <c r="L51" s="257"/>
      <c r="M51" s="289"/>
    </row>
    <row r="52" spans="1:13" ht="19.5" customHeight="1">
      <c r="A52" s="266"/>
      <c r="B52" s="268"/>
      <c r="C52" s="21" t="s">
        <v>223</v>
      </c>
      <c r="D52" s="81">
        <f>D21</f>
        <v>17962.13</v>
      </c>
      <c r="E52" s="81">
        <v>0</v>
      </c>
      <c r="F52" s="314">
        <v>0</v>
      </c>
      <c r="G52" s="314"/>
      <c r="H52" s="81">
        <f>H21</f>
        <v>17962.13</v>
      </c>
      <c r="I52" s="314">
        <v>0</v>
      </c>
      <c r="J52" s="314"/>
      <c r="K52" s="257"/>
      <c r="L52" s="257"/>
      <c r="M52" s="289"/>
    </row>
    <row r="53" spans="1:13" ht="19.5" customHeight="1">
      <c r="A53" s="266"/>
      <c r="B53" s="268"/>
      <c r="C53" s="21" t="s">
        <v>455</v>
      </c>
      <c r="D53" s="81">
        <f>D22</f>
        <v>18680.36</v>
      </c>
      <c r="E53" s="81">
        <v>0</v>
      </c>
      <c r="F53" s="314">
        <v>0</v>
      </c>
      <c r="G53" s="314"/>
      <c r="H53" s="81">
        <f>H22</f>
        <v>18680.36</v>
      </c>
      <c r="I53" s="314">
        <v>0</v>
      </c>
      <c r="J53" s="314"/>
      <c r="K53" s="257"/>
      <c r="L53" s="257"/>
      <c r="M53" s="289"/>
    </row>
    <row r="54" spans="1:13" ht="19.5" customHeight="1">
      <c r="A54" s="266"/>
      <c r="B54" s="268"/>
      <c r="C54" s="48" t="s">
        <v>103</v>
      </c>
      <c r="D54" s="211">
        <f>D47+D48+D49+D50+D51+D52+D53</f>
        <v>118986.13833</v>
      </c>
      <c r="E54" s="211">
        <v>0</v>
      </c>
      <c r="F54" s="335">
        <v>0</v>
      </c>
      <c r="G54" s="335"/>
      <c r="H54" s="211">
        <f>H47+H48+H49+H50+H51+H52+H53</f>
        <v>118986.13833</v>
      </c>
      <c r="I54" s="335">
        <v>0</v>
      </c>
      <c r="J54" s="335"/>
      <c r="K54" s="257"/>
      <c r="L54" s="257"/>
      <c r="M54" s="289"/>
    </row>
  </sheetData>
  <mergeCells count="132">
    <mergeCell ref="F54:G54"/>
    <mergeCell ref="I54:J54"/>
    <mergeCell ref="K44:L44"/>
    <mergeCell ref="I47:J47"/>
    <mergeCell ref="F50:G50"/>
    <mergeCell ref="I50:J50"/>
    <mergeCell ref="I48:J48"/>
    <mergeCell ref="F48:G48"/>
    <mergeCell ref="F49:G49"/>
    <mergeCell ref="I49:J49"/>
    <mergeCell ref="M44:M45"/>
    <mergeCell ref="A47:A54"/>
    <mergeCell ref="B47:B54"/>
    <mergeCell ref="K47:L54"/>
    <mergeCell ref="M47:M54"/>
    <mergeCell ref="F51:G51"/>
    <mergeCell ref="I51:J51"/>
    <mergeCell ref="F52:G52"/>
    <mergeCell ref="F47:G47"/>
    <mergeCell ref="I52:J52"/>
    <mergeCell ref="I17:J17"/>
    <mergeCell ref="A23:A29"/>
    <mergeCell ref="B23:B29"/>
    <mergeCell ref="M30:M42"/>
    <mergeCell ref="F40:G40"/>
    <mergeCell ref="I40:J40"/>
    <mergeCell ref="F39:G39"/>
    <mergeCell ref="I39:J39"/>
    <mergeCell ref="K39:L39"/>
    <mergeCell ref="K37:L37"/>
    <mergeCell ref="A13:M13"/>
    <mergeCell ref="A14:M14"/>
    <mergeCell ref="A15:M15"/>
    <mergeCell ref="F18:G18"/>
    <mergeCell ref="I18:J18"/>
    <mergeCell ref="A16:A22"/>
    <mergeCell ref="B16:B22"/>
    <mergeCell ref="I16:J16"/>
    <mergeCell ref="F19:G19"/>
    <mergeCell ref="I19:J19"/>
    <mergeCell ref="F11:G11"/>
    <mergeCell ref="I11:J11"/>
    <mergeCell ref="K11:L11"/>
    <mergeCell ref="B12:M12"/>
    <mergeCell ref="A7:M7"/>
    <mergeCell ref="A4:M4"/>
    <mergeCell ref="A3:M3"/>
    <mergeCell ref="A8:A10"/>
    <mergeCell ref="B8:B10"/>
    <mergeCell ref="C8:C10"/>
    <mergeCell ref="D8:D10"/>
    <mergeCell ref="F10:G10"/>
    <mergeCell ref="F25:G25"/>
    <mergeCell ref="I25:J25"/>
    <mergeCell ref="I38:J38"/>
    <mergeCell ref="K38:L38"/>
    <mergeCell ref="F35:G35"/>
    <mergeCell ref="I35:J35"/>
    <mergeCell ref="F37:G37"/>
    <mergeCell ref="I37:J37"/>
    <mergeCell ref="F34:G34"/>
    <mergeCell ref="F32:G32"/>
    <mergeCell ref="F44:G44"/>
    <mergeCell ref="I44:J44"/>
    <mergeCell ref="F33:G33"/>
    <mergeCell ref="I33:J33"/>
    <mergeCell ref="F38:G38"/>
    <mergeCell ref="I21:J21"/>
    <mergeCell ref="F23:G23"/>
    <mergeCell ref="I34:J34"/>
    <mergeCell ref="F26:G26"/>
    <mergeCell ref="I26:J26"/>
    <mergeCell ref="F27:G27"/>
    <mergeCell ref="I27:J27"/>
    <mergeCell ref="F28:G28"/>
    <mergeCell ref="I28:J28"/>
    <mergeCell ref="F30:G30"/>
    <mergeCell ref="A1:M1"/>
    <mergeCell ref="E8:H8"/>
    <mergeCell ref="I8:J10"/>
    <mergeCell ref="K8:L10"/>
    <mergeCell ref="M8:M10"/>
    <mergeCell ref="E9:E10"/>
    <mergeCell ref="F9:H9"/>
    <mergeCell ref="A2:M2"/>
    <mergeCell ref="I5:M5"/>
    <mergeCell ref="A6:M6"/>
    <mergeCell ref="K16:L22"/>
    <mergeCell ref="F29:G29"/>
    <mergeCell ref="I29:J29"/>
    <mergeCell ref="K23:L29"/>
    <mergeCell ref="I23:J23"/>
    <mergeCell ref="F24:G24"/>
    <mergeCell ref="F20:G20"/>
    <mergeCell ref="I20:J20"/>
    <mergeCell ref="F17:G17"/>
    <mergeCell ref="F16:G16"/>
    <mergeCell ref="B40:B41"/>
    <mergeCell ref="F41:G41"/>
    <mergeCell ref="I41:J41"/>
    <mergeCell ref="A30:A36"/>
    <mergeCell ref="B30:B36"/>
    <mergeCell ref="I30:J30"/>
    <mergeCell ref="F31:G31"/>
    <mergeCell ref="I31:J31"/>
    <mergeCell ref="I32:J32"/>
    <mergeCell ref="I24:J24"/>
    <mergeCell ref="F22:G22"/>
    <mergeCell ref="I22:J22"/>
    <mergeCell ref="A42:A43"/>
    <mergeCell ref="B42:B43"/>
    <mergeCell ref="F43:G43"/>
    <mergeCell ref="I43:J43"/>
    <mergeCell ref="F42:G42"/>
    <mergeCell ref="I42:J42"/>
    <mergeCell ref="A40:A41"/>
    <mergeCell ref="A45:A46"/>
    <mergeCell ref="B45:B46"/>
    <mergeCell ref="F46:G46"/>
    <mergeCell ref="I46:J46"/>
    <mergeCell ref="F45:G45"/>
    <mergeCell ref="I45:J45"/>
    <mergeCell ref="K45:L46"/>
    <mergeCell ref="F53:G53"/>
    <mergeCell ref="I53:J53"/>
    <mergeCell ref="M16:M29"/>
    <mergeCell ref="K40:L41"/>
    <mergeCell ref="K42:L43"/>
    <mergeCell ref="F36:G36"/>
    <mergeCell ref="I36:J36"/>
    <mergeCell ref="K30:L36"/>
    <mergeCell ref="F21:G21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6" r:id="rId1"/>
  <rowBreaks count="2" manualBreakCount="2">
    <brk id="29" max="12" man="1"/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2"/>
  <sheetViews>
    <sheetView workbookViewId="0" topLeftCell="A1">
      <selection activeCell="L25" sqref="L25:L34"/>
    </sheetView>
  </sheetViews>
  <sheetFormatPr defaultColWidth="9.00390625" defaultRowHeight="12.75"/>
  <cols>
    <col min="1" max="1" width="7.00390625" style="0" customWidth="1"/>
    <col min="2" max="2" width="28.421875" style="100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7.421875" style="0" customWidth="1"/>
    <col min="14" max="14" width="19.28125" style="0" customWidth="1"/>
    <col min="15" max="15" width="15.57421875" style="0" customWidth="1"/>
    <col min="16" max="16" width="15.00390625" style="0" customWidth="1"/>
    <col min="17" max="17" width="16.28125" style="0" customWidth="1"/>
  </cols>
  <sheetData>
    <row r="1" spans="1:12" ht="21" customHeight="1">
      <c r="A1" s="98"/>
      <c r="B1" s="99"/>
      <c r="C1" s="98"/>
      <c r="D1" s="98"/>
      <c r="E1" s="98"/>
      <c r="F1" s="98"/>
      <c r="G1" s="98"/>
      <c r="H1" s="98"/>
      <c r="I1" s="357" t="s">
        <v>462</v>
      </c>
      <c r="J1" s="357"/>
      <c r="K1" s="357"/>
      <c r="L1" s="357"/>
    </row>
    <row r="2" spans="1:12" ht="20.25" customHeight="1">
      <c r="A2" s="98"/>
      <c r="B2" s="99"/>
      <c r="C2" s="98"/>
      <c r="D2" s="98"/>
      <c r="E2" s="98"/>
      <c r="F2" s="98"/>
      <c r="G2" s="98"/>
      <c r="H2" s="98"/>
      <c r="I2" s="357" t="s">
        <v>460</v>
      </c>
      <c r="J2" s="357"/>
      <c r="K2" s="357"/>
      <c r="L2" s="357"/>
    </row>
    <row r="3" spans="1:13" ht="20.25" customHeight="1">
      <c r="A3" s="117"/>
      <c r="B3" s="117"/>
      <c r="C3" s="117"/>
      <c r="D3" s="117"/>
      <c r="E3" s="117"/>
      <c r="F3" s="117"/>
      <c r="G3" s="117"/>
      <c r="H3" s="117"/>
      <c r="I3" s="358" t="s">
        <v>438</v>
      </c>
      <c r="J3" s="358"/>
      <c r="K3" s="358"/>
      <c r="L3" s="358"/>
      <c r="M3" s="29"/>
    </row>
    <row r="4" spans="1:13" ht="20.25" customHeight="1">
      <c r="A4" s="117"/>
      <c r="B4" s="117"/>
      <c r="C4" s="117"/>
      <c r="D4" s="117"/>
      <c r="E4" s="117"/>
      <c r="F4" s="117"/>
      <c r="G4" s="117"/>
      <c r="H4" s="117"/>
      <c r="I4" s="358" t="s">
        <v>503</v>
      </c>
      <c r="J4" s="358"/>
      <c r="K4" s="358"/>
      <c r="L4" s="358"/>
      <c r="M4" s="29"/>
    </row>
    <row r="5" spans="1:15" ht="32.25" customHeight="1">
      <c r="A5" s="359" t="s">
        <v>463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41"/>
      <c r="N5" s="41"/>
      <c r="O5" s="41"/>
    </row>
    <row r="6" spans="1:12" ht="12.75" customHeight="1">
      <c r="A6" s="356" t="s">
        <v>110</v>
      </c>
      <c r="B6" s="360" t="s">
        <v>145</v>
      </c>
      <c r="C6" s="356" t="s">
        <v>123</v>
      </c>
      <c r="D6" s="356" t="s">
        <v>146</v>
      </c>
      <c r="E6" s="356" t="s">
        <v>111</v>
      </c>
      <c r="F6" s="356"/>
      <c r="G6" s="356"/>
      <c r="H6" s="356"/>
      <c r="I6" s="356"/>
      <c r="J6" s="356" t="s">
        <v>125</v>
      </c>
      <c r="K6" s="356" t="s">
        <v>147</v>
      </c>
      <c r="L6" s="344" t="s">
        <v>138</v>
      </c>
    </row>
    <row r="7" spans="1:12" ht="26.25" customHeight="1">
      <c r="A7" s="356"/>
      <c r="B7" s="360"/>
      <c r="C7" s="356"/>
      <c r="D7" s="356"/>
      <c r="E7" s="356" t="s">
        <v>112</v>
      </c>
      <c r="F7" s="356" t="s">
        <v>128</v>
      </c>
      <c r="G7" s="356"/>
      <c r="H7" s="356"/>
      <c r="I7" s="356"/>
      <c r="J7" s="356"/>
      <c r="K7" s="356"/>
      <c r="L7" s="344"/>
    </row>
    <row r="8" spans="1:12" ht="39" customHeight="1">
      <c r="A8" s="356"/>
      <c r="B8" s="360"/>
      <c r="C8" s="356"/>
      <c r="D8" s="356"/>
      <c r="E8" s="356"/>
      <c r="F8" s="356" t="s">
        <v>129</v>
      </c>
      <c r="G8" s="356"/>
      <c r="H8" s="356"/>
      <c r="I8" s="356" t="s">
        <v>113</v>
      </c>
      <c r="J8" s="356"/>
      <c r="K8" s="356"/>
      <c r="L8" s="344"/>
    </row>
    <row r="9" spans="1:12" ht="27" customHeight="1">
      <c r="A9" s="356"/>
      <c r="B9" s="360"/>
      <c r="C9" s="356"/>
      <c r="D9" s="356"/>
      <c r="E9" s="356"/>
      <c r="F9" s="356" t="s">
        <v>221</v>
      </c>
      <c r="G9" s="356" t="s">
        <v>218</v>
      </c>
      <c r="H9" s="356"/>
      <c r="I9" s="356"/>
      <c r="J9" s="356"/>
      <c r="K9" s="356"/>
      <c r="L9" s="344"/>
    </row>
    <row r="10" spans="1:12" ht="42.75" customHeight="1">
      <c r="A10" s="356"/>
      <c r="B10" s="360"/>
      <c r="C10" s="356"/>
      <c r="D10" s="356"/>
      <c r="E10" s="356"/>
      <c r="F10" s="356"/>
      <c r="G10" s="110" t="s">
        <v>219</v>
      </c>
      <c r="H10" s="110" t="s">
        <v>220</v>
      </c>
      <c r="I10" s="356"/>
      <c r="J10" s="356"/>
      <c r="K10" s="356"/>
      <c r="L10" s="344"/>
    </row>
    <row r="11" spans="1:12" ht="12.75">
      <c r="A11" s="110">
        <v>1</v>
      </c>
      <c r="B11" s="115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7</v>
      </c>
      <c r="H11" s="110">
        <v>8</v>
      </c>
      <c r="I11" s="110">
        <v>9</v>
      </c>
      <c r="J11" s="110">
        <v>10</v>
      </c>
      <c r="K11" s="110">
        <v>11</v>
      </c>
      <c r="L11" s="118">
        <v>12</v>
      </c>
    </row>
    <row r="12" spans="1:12" ht="28.5" customHeight="1">
      <c r="A12" s="119">
        <v>1</v>
      </c>
      <c r="B12" s="361" t="s">
        <v>464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</row>
    <row r="13" spans="1:12" ht="28.5" customHeight="1">
      <c r="A13" s="362" t="s">
        <v>505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</row>
    <row r="14" spans="1:12" ht="26.25" customHeight="1">
      <c r="A14" s="362" t="s">
        <v>465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</row>
    <row r="15" spans="1:12" ht="33" customHeight="1">
      <c r="A15" s="363" t="s">
        <v>115</v>
      </c>
      <c r="B15" s="364" t="s">
        <v>466</v>
      </c>
      <c r="C15" s="365" t="s">
        <v>154</v>
      </c>
      <c r="D15" s="354">
        <f>E15+F15+I15+J15</f>
        <v>4949.12503</v>
      </c>
      <c r="E15" s="354">
        <v>0</v>
      </c>
      <c r="F15" s="354">
        <f>G15+H15</f>
        <v>2969.08507</v>
      </c>
      <c r="G15" s="354">
        <f>G18+G22+G26+G30</f>
        <v>2642.48571</v>
      </c>
      <c r="H15" s="354">
        <f>H18+H22+H26+H30</f>
        <v>326.59936</v>
      </c>
      <c r="I15" s="354">
        <f>I18+I22+I26+I30+I34</f>
        <v>1815.54771</v>
      </c>
      <c r="J15" s="354">
        <f>J18+J22+J26+J30</f>
        <v>164.49225</v>
      </c>
      <c r="K15" s="355" t="s">
        <v>467</v>
      </c>
      <c r="L15" s="344" t="s">
        <v>468</v>
      </c>
    </row>
    <row r="16" spans="1:12" ht="45" customHeight="1">
      <c r="A16" s="363"/>
      <c r="B16" s="364"/>
      <c r="C16" s="365"/>
      <c r="D16" s="354"/>
      <c r="E16" s="354"/>
      <c r="F16" s="354"/>
      <c r="G16" s="354"/>
      <c r="H16" s="354"/>
      <c r="I16" s="354"/>
      <c r="J16" s="354"/>
      <c r="K16" s="355"/>
      <c r="L16" s="344"/>
    </row>
    <row r="17" spans="1:17" ht="45" customHeight="1">
      <c r="A17" s="363"/>
      <c r="B17" s="364"/>
      <c r="C17" s="365"/>
      <c r="D17" s="354"/>
      <c r="E17" s="354"/>
      <c r="F17" s="354"/>
      <c r="G17" s="354"/>
      <c r="H17" s="354"/>
      <c r="I17" s="354"/>
      <c r="J17" s="354"/>
      <c r="K17" s="355"/>
      <c r="L17" s="344"/>
      <c r="M17" s="57"/>
      <c r="N17" s="57"/>
      <c r="O17" s="101"/>
      <c r="P17" s="101"/>
      <c r="Q17" s="101"/>
    </row>
    <row r="18" spans="1:12" ht="30" customHeight="1">
      <c r="A18" s="111" t="s">
        <v>148</v>
      </c>
      <c r="B18" s="121" t="s">
        <v>469</v>
      </c>
      <c r="C18" s="118"/>
      <c r="D18" s="122">
        <f>D20+D21</f>
        <v>1459.9045300000002</v>
      </c>
      <c r="E18" s="123"/>
      <c r="F18" s="123">
        <f>F20</f>
        <v>975.72348</v>
      </c>
      <c r="G18" s="123">
        <f>G20</f>
        <v>868.3939</v>
      </c>
      <c r="H18" s="123">
        <f>H20</f>
        <v>107.32958</v>
      </c>
      <c r="I18" s="123">
        <f>I20+I21</f>
        <v>430.12434</v>
      </c>
      <c r="J18" s="112">
        <f>J20</f>
        <v>54.05671</v>
      </c>
      <c r="K18" s="344" t="s">
        <v>470</v>
      </c>
      <c r="L18" s="339"/>
    </row>
    <row r="19" spans="1:17" ht="30" customHeight="1">
      <c r="A19" s="111"/>
      <c r="B19" s="121" t="s">
        <v>471</v>
      </c>
      <c r="C19" s="118"/>
      <c r="D19" s="122"/>
      <c r="E19" s="123"/>
      <c r="F19" s="123"/>
      <c r="G19" s="123"/>
      <c r="H19" s="123"/>
      <c r="I19" s="123"/>
      <c r="J19" s="112"/>
      <c r="K19" s="344"/>
      <c r="L19" s="340"/>
      <c r="O19" s="101"/>
      <c r="Q19" s="101"/>
    </row>
    <row r="20" spans="1:12" ht="30" customHeight="1">
      <c r="A20" s="111" t="s">
        <v>472</v>
      </c>
      <c r="B20" s="121" t="s">
        <v>473</v>
      </c>
      <c r="C20" s="118"/>
      <c r="D20" s="122">
        <f>F20+I20+J20</f>
        <v>1081.1340500000001</v>
      </c>
      <c r="E20" s="123"/>
      <c r="F20" s="123">
        <f>G20+H20</f>
        <v>975.72348</v>
      </c>
      <c r="G20" s="123">
        <v>868.3939</v>
      </c>
      <c r="H20" s="123">
        <v>107.32958</v>
      </c>
      <c r="I20" s="123">
        <v>51.35386</v>
      </c>
      <c r="J20" s="112">
        <v>54.05671</v>
      </c>
      <c r="K20" s="344"/>
      <c r="L20" s="340"/>
    </row>
    <row r="21" spans="1:12" ht="30" customHeight="1">
      <c r="A21" s="111" t="s">
        <v>474</v>
      </c>
      <c r="B21" s="121" t="s">
        <v>475</v>
      </c>
      <c r="C21" s="118"/>
      <c r="D21" s="122">
        <f>I21</f>
        <v>378.77048</v>
      </c>
      <c r="E21" s="123"/>
      <c r="F21" s="123"/>
      <c r="G21" s="123"/>
      <c r="H21" s="123"/>
      <c r="I21" s="123">
        <v>378.77048</v>
      </c>
      <c r="J21" s="116"/>
      <c r="K21" s="344"/>
      <c r="L21" s="340"/>
    </row>
    <row r="22" spans="1:14" ht="30" customHeight="1">
      <c r="A22" s="111" t="s">
        <v>150</v>
      </c>
      <c r="B22" s="121" t="s">
        <v>476</v>
      </c>
      <c r="C22" s="118"/>
      <c r="D22" s="122">
        <f>F22+I22+J22</f>
        <v>1781.1771099999999</v>
      </c>
      <c r="E22" s="123"/>
      <c r="F22" s="123">
        <f>G22+H22</f>
        <v>1122.95051</v>
      </c>
      <c r="G22" s="123">
        <f>G24</f>
        <v>999.42595</v>
      </c>
      <c r="H22" s="123">
        <f>H24</f>
        <v>123.52456</v>
      </c>
      <c r="I22" s="124">
        <f>I24+I25</f>
        <v>596.01328</v>
      </c>
      <c r="J22" s="112">
        <f>J24</f>
        <v>62.21332</v>
      </c>
      <c r="K22" s="125" t="s">
        <v>470</v>
      </c>
      <c r="L22" s="340"/>
      <c r="M22" s="57"/>
      <c r="N22" s="57"/>
    </row>
    <row r="23" spans="1:12" ht="30" customHeight="1">
      <c r="A23" s="111"/>
      <c r="B23" s="121" t="s">
        <v>471</v>
      </c>
      <c r="C23" s="118"/>
      <c r="D23" s="122"/>
      <c r="E23" s="123"/>
      <c r="F23" s="123"/>
      <c r="G23" s="123"/>
      <c r="H23" s="123"/>
      <c r="I23" s="124"/>
      <c r="J23" s="116"/>
      <c r="K23" s="218"/>
      <c r="L23" s="340"/>
    </row>
    <row r="24" spans="1:12" ht="30" customHeight="1">
      <c r="A24" s="111" t="s">
        <v>477</v>
      </c>
      <c r="B24" s="121" t="s">
        <v>473</v>
      </c>
      <c r="C24" s="118"/>
      <c r="D24" s="122">
        <f>F24+I24+J24</f>
        <v>1244.26649</v>
      </c>
      <c r="E24" s="123"/>
      <c r="F24" s="123">
        <f>G24+H24</f>
        <v>1122.95051</v>
      </c>
      <c r="G24" s="123">
        <v>999.42595</v>
      </c>
      <c r="H24" s="123">
        <v>123.52456</v>
      </c>
      <c r="I24" s="124">
        <v>59.10266</v>
      </c>
      <c r="J24" s="217">
        <v>62.21332</v>
      </c>
      <c r="K24" s="219" t="s">
        <v>470</v>
      </c>
      <c r="L24" s="340"/>
    </row>
    <row r="25" spans="1:12" ht="30" customHeight="1">
      <c r="A25" s="111" t="s">
        <v>478</v>
      </c>
      <c r="B25" s="126" t="s">
        <v>475</v>
      </c>
      <c r="C25" s="118"/>
      <c r="D25" s="122">
        <v>536.91062</v>
      </c>
      <c r="E25" s="123"/>
      <c r="F25" s="123">
        <v>0</v>
      </c>
      <c r="G25" s="123">
        <v>0</v>
      </c>
      <c r="H25" s="123">
        <v>0</v>
      </c>
      <c r="I25" s="124">
        <v>536.91062</v>
      </c>
      <c r="J25" s="220"/>
      <c r="K25" s="219"/>
      <c r="L25" s="340"/>
    </row>
    <row r="26" spans="1:12" ht="30" customHeight="1">
      <c r="A26" s="111" t="s">
        <v>201</v>
      </c>
      <c r="B26" s="126" t="s">
        <v>479</v>
      </c>
      <c r="C26" s="118"/>
      <c r="D26" s="122">
        <f>F26+I26</f>
        <v>209.03500000000003</v>
      </c>
      <c r="E26" s="123"/>
      <c r="F26" s="123">
        <v>0</v>
      </c>
      <c r="G26" s="124">
        <f>G28+G29</f>
        <v>0</v>
      </c>
      <c r="H26" s="124">
        <f>H28+H29</f>
        <v>0</v>
      </c>
      <c r="I26" s="124">
        <f>I28+I29</f>
        <v>209.03500000000003</v>
      </c>
      <c r="J26" s="116"/>
      <c r="K26" s="343" t="s">
        <v>480</v>
      </c>
      <c r="L26" s="340"/>
    </row>
    <row r="27" spans="1:12" ht="30" customHeight="1">
      <c r="A27" s="111"/>
      <c r="B27" s="126" t="s">
        <v>471</v>
      </c>
      <c r="C27" s="118"/>
      <c r="D27" s="123"/>
      <c r="E27" s="123"/>
      <c r="F27" s="123"/>
      <c r="G27" s="123"/>
      <c r="H27" s="123"/>
      <c r="I27" s="124"/>
      <c r="J27" s="116"/>
      <c r="K27" s="344"/>
      <c r="L27" s="340"/>
    </row>
    <row r="28" spans="1:12" ht="30" customHeight="1">
      <c r="A28" s="111" t="s">
        <v>481</v>
      </c>
      <c r="B28" s="126" t="s">
        <v>473</v>
      </c>
      <c r="C28" s="118"/>
      <c r="D28" s="123">
        <f>F28+I28</f>
        <v>72.831</v>
      </c>
      <c r="E28" s="123"/>
      <c r="F28" s="123">
        <v>0</v>
      </c>
      <c r="G28" s="123"/>
      <c r="H28" s="123"/>
      <c r="I28" s="124">
        <v>72.831</v>
      </c>
      <c r="J28" s="116"/>
      <c r="K28" s="344"/>
      <c r="L28" s="340"/>
    </row>
    <row r="29" spans="1:12" ht="30" customHeight="1">
      <c r="A29" s="111" t="s">
        <v>482</v>
      </c>
      <c r="B29" s="126" t="s">
        <v>475</v>
      </c>
      <c r="C29" s="118"/>
      <c r="D29" s="123">
        <f>F29+I29</f>
        <v>136.204</v>
      </c>
      <c r="E29" s="123"/>
      <c r="F29" s="123">
        <v>0</v>
      </c>
      <c r="G29" s="123"/>
      <c r="H29" s="123"/>
      <c r="I29" s="124">
        <v>136.204</v>
      </c>
      <c r="J29" s="116"/>
      <c r="K29" s="344"/>
      <c r="L29" s="340"/>
    </row>
    <row r="30" spans="1:12" ht="30" customHeight="1">
      <c r="A30" s="111" t="s">
        <v>483</v>
      </c>
      <c r="B30" s="121" t="s">
        <v>484</v>
      </c>
      <c r="C30" s="118"/>
      <c r="D30" s="122">
        <f>F30+I30+J30</f>
        <v>1483.70839</v>
      </c>
      <c r="E30" s="123"/>
      <c r="F30" s="123">
        <f>G30+H30</f>
        <v>870.41108</v>
      </c>
      <c r="G30" s="123">
        <f>G32</f>
        <v>774.66586</v>
      </c>
      <c r="H30" s="123">
        <f>H32</f>
        <v>95.74522</v>
      </c>
      <c r="I30" s="123">
        <f>I32+I33</f>
        <v>565.0750899999999</v>
      </c>
      <c r="J30" s="112">
        <f>J32</f>
        <v>48.22222</v>
      </c>
      <c r="K30" s="344" t="s">
        <v>470</v>
      </c>
      <c r="L30" s="340"/>
    </row>
    <row r="31" spans="1:12" ht="21.75" customHeight="1">
      <c r="A31" s="111"/>
      <c r="B31" s="121" t="s">
        <v>471</v>
      </c>
      <c r="C31" s="118"/>
      <c r="D31" s="122"/>
      <c r="E31" s="123"/>
      <c r="F31" s="123"/>
      <c r="G31" s="123"/>
      <c r="H31" s="123"/>
      <c r="I31" s="123"/>
      <c r="J31" s="112"/>
      <c r="K31" s="344"/>
      <c r="L31" s="340"/>
    </row>
    <row r="32" spans="1:12" ht="30" customHeight="1">
      <c r="A32" s="111" t="s">
        <v>485</v>
      </c>
      <c r="B32" s="121" t="s">
        <v>473</v>
      </c>
      <c r="C32" s="118"/>
      <c r="D32" s="122">
        <f>F32+I32+J32</f>
        <v>964.44441</v>
      </c>
      <c r="E32" s="123"/>
      <c r="F32" s="123">
        <f>G32+H32</f>
        <v>870.41108</v>
      </c>
      <c r="G32" s="123">
        <v>774.66586</v>
      </c>
      <c r="H32" s="123">
        <v>95.74522</v>
      </c>
      <c r="I32" s="123">
        <v>45.81111</v>
      </c>
      <c r="J32" s="112">
        <v>48.22222</v>
      </c>
      <c r="K32" s="344" t="s">
        <v>470</v>
      </c>
      <c r="L32" s="340"/>
    </row>
    <row r="33" spans="1:12" ht="30" customHeight="1">
      <c r="A33" s="111" t="s">
        <v>486</v>
      </c>
      <c r="B33" s="121" t="s">
        <v>475</v>
      </c>
      <c r="C33" s="118"/>
      <c r="D33" s="122">
        <f>I33</f>
        <v>519.26398</v>
      </c>
      <c r="E33" s="123"/>
      <c r="F33" s="123"/>
      <c r="G33" s="123"/>
      <c r="H33" s="123"/>
      <c r="I33" s="123">
        <v>519.26398</v>
      </c>
      <c r="J33" s="112"/>
      <c r="K33" s="344"/>
      <c r="L33" s="340"/>
    </row>
    <row r="34" spans="1:12" ht="72" customHeight="1">
      <c r="A34" s="111" t="s">
        <v>487</v>
      </c>
      <c r="B34" s="121" t="s">
        <v>488</v>
      </c>
      <c r="C34" s="118"/>
      <c r="D34" s="122">
        <f>I34</f>
        <v>15.3</v>
      </c>
      <c r="E34" s="123"/>
      <c r="F34" s="123"/>
      <c r="G34" s="123"/>
      <c r="H34" s="123"/>
      <c r="I34" s="123">
        <v>15.3</v>
      </c>
      <c r="J34" s="116"/>
      <c r="K34" s="120" t="s">
        <v>470</v>
      </c>
      <c r="L34" s="341"/>
    </row>
    <row r="35" spans="1:13" ht="126" customHeight="1">
      <c r="A35" s="127" t="s">
        <v>118</v>
      </c>
      <c r="B35" s="128" t="s">
        <v>466</v>
      </c>
      <c r="C35" s="129">
        <v>2019</v>
      </c>
      <c r="D35" s="130">
        <f>E35+F35+I35+J35</f>
        <v>9300.904939999999</v>
      </c>
      <c r="E35" s="130">
        <f>E36+E40+E44+E48+E52+E56+E64</f>
        <v>0</v>
      </c>
      <c r="F35" s="130">
        <f>G35+H35</f>
        <v>3647.5447899999995</v>
      </c>
      <c r="G35" s="130">
        <f>G36+G40+G44+G48+G52+G56+G64</f>
        <v>3574.5938899999996</v>
      </c>
      <c r="H35" s="130">
        <f>H36+H40+H44+H48+H52+H56+H64</f>
        <v>72.95089999999999</v>
      </c>
      <c r="I35" s="130">
        <f>I36+I40+I44+I48+I52+I56+I64+I60</f>
        <v>5653.3601499999995</v>
      </c>
      <c r="J35" s="130">
        <f>J36+J40+J44+J48+J52+J56+J64</f>
        <v>0</v>
      </c>
      <c r="K35" s="131" t="s">
        <v>489</v>
      </c>
      <c r="L35" s="132" t="s">
        <v>0</v>
      </c>
      <c r="M35" s="57"/>
    </row>
    <row r="36" spans="1:14" ht="27" customHeight="1">
      <c r="A36" s="133" t="s">
        <v>1</v>
      </c>
      <c r="B36" s="134" t="s">
        <v>2</v>
      </c>
      <c r="C36" s="135"/>
      <c r="D36" s="122">
        <f>F36+I36+E36+J36</f>
        <v>1362.062</v>
      </c>
      <c r="E36" s="122"/>
      <c r="F36" s="122">
        <f>G36+H36</f>
        <v>1228.96096</v>
      </c>
      <c r="G36" s="122">
        <f>G38+G39</f>
        <v>1204.67574</v>
      </c>
      <c r="H36" s="122">
        <f>H38+H39</f>
        <v>24.28522</v>
      </c>
      <c r="I36" s="122">
        <f>I38+I39</f>
        <v>133.10104</v>
      </c>
      <c r="J36" s="122"/>
      <c r="K36" s="349" t="s">
        <v>117</v>
      </c>
      <c r="L36" s="350"/>
      <c r="M36" s="57"/>
      <c r="N36" s="57"/>
    </row>
    <row r="37" spans="1:13" ht="27" customHeight="1">
      <c r="A37" s="133"/>
      <c r="B37" s="134" t="s">
        <v>3</v>
      </c>
      <c r="C37" s="135"/>
      <c r="D37" s="122"/>
      <c r="E37" s="122"/>
      <c r="F37" s="122"/>
      <c r="G37" s="122"/>
      <c r="H37" s="122"/>
      <c r="I37" s="122"/>
      <c r="J37" s="122"/>
      <c r="K37" s="349"/>
      <c r="L37" s="350"/>
      <c r="M37" s="57"/>
    </row>
    <row r="38" spans="1:14" ht="27" customHeight="1">
      <c r="A38" s="133" t="s">
        <v>4</v>
      </c>
      <c r="B38" s="134" t="s">
        <v>473</v>
      </c>
      <c r="C38" s="135"/>
      <c r="D38" s="122">
        <f>E38+F38+I38+J38</f>
        <v>1362.062</v>
      </c>
      <c r="E38" s="122">
        <v>0</v>
      </c>
      <c r="F38" s="122">
        <f>G38+H38</f>
        <v>1228.96096</v>
      </c>
      <c r="G38" s="122">
        <v>1204.67574</v>
      </c>
      <c r="H38" s="122">
        <v>24.28522</v>
      </c>
      <c r="I38" s="122">
        <v>133.10104</v>
      </c>
      <c r="J38" s="122"/>
      <c r="K38" s="349"/>
      <c r="L38" s="350"/>
      <c r="N38" s="57"/>
    </row>
    <row r="39" spans="1:13" ht="27" customHeight="1">
      <c r="A39" s="133" t="s">
        <v>5</v>
      </c>
      <c r="B39" s="134" t="s">
        <v>475</v>
      </c>
      <c r="C39" s="135"/>
      <c r="D39" s="122"/>
      <c r="E39" s="122"/>
      <c r="F39" s="122"/>
      <c r="G39" s="122"/>
      <c r="H39" s="122"/>
      <c r="I39" s="122"/>
      <c r="J39" s="122"/>
      <c r="K39" s="349"/>
      <c r="L39" s="350"/>
      <c r="M39" s="57"/>
    </row>
    <row r="40" spans="1:12" ht="27" customHeight="1">
      <c r="A40" s="137" t="s">
        <v>6</v>
      </c>
      <c r="B40" s="126" t="s">
        <v>7</v>
      </c>
      <c r="C40" s="138"/>
      <c r="D40" s="124">
        <f>F40+I40+E40+J40</f>
        <v>2256.1899999999996</v>
      </c>
      <c r="E40" s="124"/>
      <c r="F40" s="124">
        <f>G40+H40</f>
        <v>960.297</v>
      </c>
      <c r="G40" s="124">
        <f>G42</f>
        <v>941.09106</v>
      </c>
      <c r="H40" s="124">
        <f>H42</f>
        <v>19.20594</v>
      </c>
      <c r="I40" s="124">
        <f>I42+I43</f>
        <v>1295.8929999999998</v>
      </c>
      <c r="J40" s="124"/>
      <c r="K40" s="350" t="s">
        <v>117</v>
      </c>
      <c r="L40" s="350"/>
    </row>
    <row r="41" spans="1:13" ht="27" customHeight="1">
      <c r="A41" s="137"/>
      <c r="B41" s="126" t="s">
        <v>3</v>
      </c>
      <c r="C41" s="138"/>
      <c r="D41" s="124"/>
      <c r="E41" s="124"/>
      <c r="F41" s="124"/>
      <c r="G41" s="124"/>
      <c r="H41" s="124"/>
      <c r="I41" s="124"/>
      <c r="J41" s="124"/>
      <c r="K41" s="350"/>
      <c r="L41" s="350"/>
      <c r="M41" s="57"/>
    </row>
    <row r="42" spans="1:12" ht="27" customHeight="1">
      <c r="A42" s="133" t="s">
        <v>8</v>
      </c>
      <c r="B42" s="134" t="s">
        <v>473</v>
      </c>
      <c r="C42" s="135"/>
      <c r="D42" s="122">
        <f>E42+F42+I42+J42</f>
        <v>1064.041</v>
      </c>
      <c r="E42" s="122">
        <v>0</v>
      </c>
      <c r="F42" s="122">
        <f>G42+H42</f>
        <v>960.297</v>
      </c>
      <c r="G42" s="122">
        <v>941.09106</v>
      </c>
      <c r="H42" s="122">
        <v>19.20594</v>
      </c>
      <c r="I42" s="122">
        <v>103.744</v>
      </c>
      <c r="J42" s="122"/>
      <c r="K42" s="351"/>
      <c r="L42" s="352"/>
    </row>
    <row r="43" spans="1:12" ht="27" customHeight="1">
      <c r="A43" s="133" t="s">
        <v>9</v>
      </c>
      <c r="B43" s="134" t="s">
        <v>475</v>
      </c>
      <c r="C43" s="135"/>
      <c r="D43" s="122">
        <f>I43</f>
        <v>1192.149</v>
      </c>
      <c r="E43" s="122"/>
      <c r="F43" s="122"/>
      <c r="G43" s="122"/>
      <c r="H43" s="122"/>
      <c r="I43" s="122">
        <v>1192.149</v>
      </c>
      <c r="J43" s="122"/>
      <c r="K43" s="351"/>
      <c r="L43" s="352"/>
    </row>
    <row r="44" spans="1:12" ht="27" customHeight="1">
      <c r="A44" s="133" t="s">
        <v>10</v>
      </c>
      <c r="B44" s="134" t="s">
        <v>11</v>
      </c>
      <c r="C44" s="135"/>
      <c r="D44" s="122">
        <f>F44+I44+E44+J44</f>
        <v>1073.0059999999999</v>
      </c>
      <c r="E44" s="122"/>
      <c r="F44" s="122">
        <f>G44+H44</f>
        <v>850.1829799999999</v>
      </c>
      <c r="G44" s="122">
        <f>G46+G47</f>
        <v>833.17932</v>
      </c>
      <c r="H44" s="122">
        <f>H46+H47</f>
        <v>17.00366</v>
      </c>
      <c r="I44" s="122">
        <f>I46+I47</f>
        <v>222.82301999999999</v>
      </c>
      <c r="J44" s="122"/>
      <c r="K44" s="349" t="s">
        <v>117</v>
      </c>
      <c r="L44" s="352"/>
    </row>
    <row r="45" spans="1:12" ht="27" customHeight="1">
      <c r="A45" s="133"/>
      <c r="B45" s="134" t="s">
        <v>3</v>
      </c>
      <c r="C45" s="135"/>
      <c r="D45" s="122"/>
      <c r="E45" s="122"/>
      <c r="F45" s="122"/>
      <c r="G45" s="122"/>
      <c r="H45" s="122"/>
      <c r="I45" s="122"/>
      <c r="J45" s="122"/>
      <c r="K45" s="349"/>
      <c r="L45" s="349"/>
    </row>
    <row r="46" spans="1:12" ht="27" customHeight="1">
      <c r="A46" s="133" t="s">
        <v>12</v>
      </c>
      <c r="B46" s="134" t="s">
        <v>473</v>
      </c>
      <c r="C46" s="135"/>
      <c r="D46" s="122">
        <f>E46+F46+I46+J46</f>
        <v>942.031</v>
      </c>
      <c r="E46" s="122">
        <v>0</v>
      </c>
      <c r="F46" s="122">
        <f>G46+H46</f>
        <v>850.1829799999999</v>
      </c>
      <c r="G46" s="122">
        <v>833.17932</v>
      </c>
      <c r="H46" s="122">
        <v>17.00366</v>
      </c>
      <c r="I46" s="122">
        <v>91.84802</v>
      </c>
      <c r="J46" s="122"/>
      <c r="K46" s="349"/>
      <c r="L46" s="349"/>
    </row>
    <row r="47" spans="1:12" ht="27" customHeight="1">
      <c r="A47" s="133" t="s">
        <v>13</v>
      </c>
      <c r="B47" s="134" t="s">
        <v>475</v>
      </c>
      <c r="C47" s="135"/>
      <c r="D47" s="122">
        <f>I47</f>
        <v>130.975</v>
      </c>
      <c r="E47" s="122"/>
      <c r="F47" s="122"/>
      <c r="G47" s="122"/>
      <c r="H47" s="122"/>
      <c r="I47" s="122">
        <v>130.975</v>
      </c>
      <c r="J47" s="122"/>
      <c r="K47" s="349"/>
      <c r="L47" s="352"/>
    </row>
    <row r="48" spans="1:12" ht="27" customHeight="1">
      <c r="A48" s="133" t="s">
        <v>14</v>
      </c>
      <c r="B48" s="134" t="s">
        <v>15</v>
      </c>
      <c r="C48" s="135"/>
      <c r="D48" s="122">
        <f>F48+I48+E48+J48</f>
        <v>1337.0616800000003</v>
      </c>
      <c r="E48" s="122"/>
      <c r="F48" s="122">
        <f>G48+H48</f>
        <v>608.1038500000001</v>
      </c>
      <c r="G48" s="122">
        <f>G50+G51</f>
        <v>595.64777</v>
      </c>
      <c r="H48" s="122">
        <f>H50+H51</f>
        <v>12.45608</v>
      </c>
      <c r="I48" s="122">
        <f>I50+I51</f>
        <v>728.9578300000001</v>
      </c>
      <c r="J48" s="122"/>
      <c r="K48" s="349" t="s">
        <v>117</v>
      </c>
      <c r="L48" s="352"/>
    </row>
    <row r="49" spans="1:12" ht="27" customHeight="1">
      <c r="A49" s="133"/>
      <c r="B49" s="134" t="s">
        <v>3</v>
      </c>
      <c r="C49" s="135"/>
      <c r="D49" s="122"/>
      <c r="E49" s="122"/>
      <c r="F49" s="122"/>
      <c r="G49" s="122"/>
      <c r="H49" s="122"/>
      <c r="I49" s="122"/>
      <c r="J49" s="122"/>
      <c r="K49" s="349"/>
      <c r="L49" s="349"/>
    </row>
    <row r="50" spans="1:12" ht="27" customHeight="1">
      <c r="A50" s="133" t="s">
        <v>16</v>
      </c>
      <c r="B50" s="134" t="s">
        <v>473</v>
      </c>
      <c r="C50" s="135"/>
      <c r="D50" s="122">
        <f>E50+F50+I50+J50</f>
        <v>980.17568</v>
      </c>
      <c r="E50" s="122">
        <v>0</v>
      </c>
      <c r="F50" s="122">
        <f>G50+H50</f>
        <v>608.1038500000001</v>
      </c>
      <c r="G50" s="122">
        <v>595.64777</v>
      </c>
      <c r="H50" s="122">
        <v>12.45608</v>
      </c>
      <c r="I50" s="122">
        <v>372.07183</v>
      </c>
      <c r="J50" s="122"/>
      <c r="K50" s="349"/>
      <c r="L50" s="349"/>
    </row>
    <row r="51" spans="1:12" ht="27" customHeight="1">
      <c r="A51" s="133" t="s">
        <v>17</v>
      </c>
      <c r="B51" s="134" t="s">
        <v>475</v>
      </c>
      <c r="C51" s="135"/>
      <c r="D51" s="122">
        <f>I51</f>
        <v>356.886</v>
      </c>
      <c r="E51" s="122"/>
      <c r="F51" s="122"/>
      <c r="G51" s="122"/>
      <c r="H51" s="122"/>
      <c r="I51" s="122">
        <v>356.886</v>
      </c>
      <c r="J51" s="122"/>
      <c r="K51" s="349"/>
      <c r="L51" s="352"/>
    </row>
    <row r="52" spans="1:12" ht="30" customHeight="1">
      <c r="A52" s="139" t="s">
        <v>227</v>
      </c>
      <c r="B52" s="134" t="s">
        <v>479</v>
      </c>
      <c r="C52" s="135"/>
      <c r="D52" s="122">
        <f>F52+I52</f>
        <v>1844.10213</v>
      </c>
      <c r="E52" s="122"/>
      <c r="F52" s="122">
        <v>0</v>
      </c>
      <c r="G52" s="122"/>
      <c r="H52" s="122"/>
      <c r="I52" s="122">
        <f>I54+I55</f>
        <v>1844.10213</v>
      </c>
      <c r="J52" s="140"/>
      <c r="K52" s="349" t="s">
        <v>480</v>
      </c>
      <c r="L52" s="352"/>
    </row>
    <row r="53" spans="1:12" ht="30" customHeight="1">
      <c r="A53" s="139"/>
      <c r="B53" s="134" t="s">
        <v>471</v>
      </c>
      <c r="C53" s="135"/>
      <c r="D53" s="122"/>
      <c r="E53" s="122"/>
      <c r="F53" s="122"/>
      <c r="G53" s="122"/>
      <c r="H53" s="122"/>
      <c r="I53" s="122"/>
      <c r="J53" s="140"/>
      <c r="K53" s="349"/>
      <c r="L53" s="349"/>
    </row>
    <row r="54" spans="1:12" ht="30" customHeight="1">
      <c r="A54" s="139" t="s">
        <v>18</v>
      </c>
      <c r="B54" s="134" t="s">
        <v>473</v>
      </c>
      <c r="C54" s="135"/>
      <c r="D54" s="122">
        <f>F54+I54</f>
        <v>854.56628</v>
      </c>
      <c r="E54" s="122"/>
      <c r="F54" s="122">
        <v>0</v>
      </c>
      <c r="G54" s="122"/>
      <c r="H54" s="122"/>
      <c r="I54" s="122">
        <f>730.07728+124.489</f>
        <v>854.56628</v>
      </c>
      <c r="J54" s="140"/>
      <c r="K54" s="349"/>
      <c r="L54" s="349"/>
    </row>
    <row r="55" spans="1:12" ht="30" customHeight="1">
      <c r="A55" s="139" t="s">
        <v>19</v>
      </c>
      <c r="B55" s="134" t="s">
        <v>475</v>
      </c>
      <c r="C55" s="135"/>
      <c r="D55" s="122">
        <f>F55+I55</f>
        <v>989.53585</v>
      </c>
      <c r="E55" s="122"/>
      <c r="F55" s="122">
        <v>0</v>
      </c>
      <c r="G55" s="122"/>
      <c r="H55" s="122"/>
      <c r="I55" s="122">
        <v>989.53585</v>
      </c>
      <c r="J55" s="140"/>
      <c r="K55" s="349"/>
      <c r="L55" s="352"/>
    </row>
    <row r="56" spans="1:12" ht="30" customHeight="1">
      <c r="A56" s="139" t="s">
        <v>20</v>
      </c>
      <c r="B56" s="134" t="s">
        <v>21</v>
      </c>
      <c r="C56" s="135"/>
      <c r="D56" s="122">
        <f>F56+I56</f>
        <v>1397.90313</v>
      </c>
      <c r="E56" s="122"/>
      <c r="F56" s="122">
        <v>0</v>
      </c>
      <c r="G56" s="122"/>
      <c r="H56" s="122"/>
      <c r="I56" s="122">
        <f>I58+I59</f>
        <v>1397.90313</v>
      </c>
      <c r="J56" s="140"/>
      <c r="K56" s="349" t="s">
        <v>480</v>
      </c>
      <c r="L56" s="352"/>
    </row>
    <row r="57" spans="1:12" ht="30" customHeight="1">
      <c r="A57" s="139"/>
      <c r="B57" s="134" t="s">
        <v>471</v>
      </c>
      <c r="C57" s="135"/>
      <c r="D57" s="122"/>
      <c r="E57" s="122"/>
      <c r="F57" s="122"/>
      <c r="G57" s="122"/>
      <c r="H57" s="122"/>
      <c r="I57" s="122"/>
      <c r="J57" s="140"/>
      <c r="K57" s="349"/>
      <c r="L57" s="349"/>
    </row>
    <row r="58" spans="1:12" ht="30" customHeight="1">
      <c r="A58" s="139" t="s">
        <v>22</v>
      </c>
      <c r="B58" s="134" t="s">
        <v>473</v>
      </c>
      <c r="C58" s="135"/>
      <c r="D58" s="122">
        <f>F58+I58</f>
        <v>1182.58195</v>
      </c>
      <c r="E58" s="122"/>
      <c r="F58" s="122">
        <v>0</v>
      </c>
      <c r="G58" s="122"/>
      <c r="H58" s="122"/>
      <c r="I58" s="122">
        <f>1058.09295+124.489</f>
        <v>1182.58195</v>
      </c>
      <c r="J58" s="140"/>
      <c r="K58" s="349"/>
      <c r="L58" s="349"/>
    </row>
    <row r="59" spans="1:12" ht="30" customHeight="1">
      <c r="A59" s="139" t="s">
        <v>23</v>
      </c>
      <c r="B59" s="134" t="s">
        <v>475</v>
      </c>
      <c r="C59" s="135"/>
      <c r="D59" s="122">
        <f>F59+I59</f>
        <v>215.32118</v>
      </c>
      <c r="E59" s="122"/>
      <c r="F59" s="122">
        <v>0</v>
      </c>
      <c r="G59" s="122"/>
      <c r="H59" s="122"/>
      <c r="I59" s="122">
        <v>215.32118</v>
      </c>
      <c r="J59" s="140"/>
      <c r="K59" s="349"/>
      <c r="L59" s="352"/>
    </row>
    <row r="60" spans="1:12" ht="30" customHeight="1">
      <c r="A60" s="139" t="s">
        <v>24</v>
      </c>
      <c r="B60" s="134" t="s">
        <v>479</v>
      </c>
      <c r="C60" s="135"/>
      <c r="D60" s="122">
        <f>F60+I60</f>
        <v>0</v>
      </c>
      <c r="E60" s="122"/>
      <c r="F60" s="122">
        <v>0</v>
      </c>
      <c r="G60" s="122">
        <f>G62+G63</f>
        <v>0</v>
      </c>
      <c r="H60" s="122">
        <f>H62+H63</f>
        <v>0</v>
      </c>
      <c r="I60" s="122">
        <f>I62+I63</f>
        <v>0</v>
      </c>
      <c r="J60" s="140"/>
      <c r="K60" s="349" t="s">
        <v>480</v>
      </c>
      <c r="L60" s="352"/>
    </row>
    <row r="61" spans="1:12" ht="30" customHeight="1">
      <c r="A61" s="139"/>
      <c r="B61" s="134" t="s">
        <v>471</v>
      </c>
      <c r="C61" s="135"/>
      <c r="D61" s="122"/>
      <c r="E61" s="122"/>
      <c r="F61" s="122"/>
      <c r="G61" s="122"/>
      <c r="H61" s="122"/>
      <c r="I61" s="122"/>
      <c r="J61" s="140"/>
      <c r="K61" s="349"/>
      <c r="L61" s="349"/>
    </row>
    <row r="62" spans="1:12" ht="30" customHeight="1">
      <c r="A62" s="139" t="s">
        <v>25</v>
      </c>
      <c r="B62" s="134" t="s">
        <v>473</v>
      </c>
      <c r="C62" s="135"/>
      <c r="D62" s="122">
        <f>F62+I62</f>
        <v>0</v>
      </c>
      <c r="E62" s="122"/>
      <c r="F62" s="122">
        <v>0</v>
      </c>
      <c r="G62" s="122"/>
      <c r="H62" s="122"/>
      <c r="I62" s="122">
        <v>0</v>
      </c>
      <c r="J62" s="140"/>
      <c r="K62" s="349"/>
      <c r="L62" s="349"/>
    </row>
    <row r="63" spans="1:12" ht="30" customHeight="1">
      <c r="A63" s="139" t="s">
        <v>26</v>
      </c>
      <c r="B63" s="134" t="s">
        <v>475</v>
      </c>
      <c r="C63" s="135"/>
      <c r="D63" s="122">
        <f>F63+I63</f>
        <v>0</v>
      </c>
      <c r="E63" s="122"/>
      <c r="F63" s="122">
        <v>0</v>
      </c>
      <c r="G63" s="122"/>
      <c r="H63" s="122"/>
      <c r="I63" s="122">
        <v>0</v>
      </c>
      <c r="J63" s="140"/>
      <c r="K63" s="349"/>
      <c r="L63" s="352"/>
    </row>
    <row r="64" spans="1:12" ht="69.75" customHeight="1">
      <c r="A64" s="127" t="s">
        <v>27</v>
      </c>
      <c r="B64" s="126" t="s">
        <v>488</v>
      </c>
      <c r="C64" s="138"/>
      <c r="D64" s="124">
        <f>E64+F64+I64+J64</f>
        <v>30.58</v>
      </c>
      <c r="E64" s="124"/>
      <c r="F64" s="124"/>
      <c r="G64" s="124"/>
      <c r="H64" s="124"/>
      <c r="I64" s="124">
        <v>30.58</v>
      </c>
      <c r="J64" s="141"/>
      <c r="K64" s="142"/>
      <c r="L64" s="143"/>
    </row>
    <row r="65" spans="1:18" ht="104.25" customHeight="1">
      <c r="A65" s="144" t="s">
        <v>120</v>
      </c>
      <c r="B65" s="145" t="s">
        <v>466</v>
      </c>
      <c r="C65" s="146">
        <v>2020</v>
      </c>
      <c r="D65" s="147">
        <f>F65+I65+J65</f>
        <v>7809.994</v>
      </c>
      <c r="E65" s="147">
        <f>E66+E70+E74+E78</f>
        <v>4949.400000000001</v>
      </c>
      <c r="F65" s="147">
        <f>F66+F70+F74+F78+F82+F87+F83</f>
        <v>4949.4</v>
      </c>
      <c r="G65" s="147">
        <f>G66+G70+G74+G78+G82+G87+G83</f>
        <v>4522.0137700000005</v>
      </c>
      <c r="H65" s="147">
        <f>H66+H70+H74+H78+H82+H87+H83</f>
        <v>427.38623</v>
      </c>
      <c r="I65" s="147">
        <f>I66+I70+I74+I78+I82+I87+I83</f>
        <v>2860.594</v>
      </c>
      <c r="J65" s="147">
        <f>J66+J70+J74+J78+J82+J87</f>
        <v>0</v>
      </c>
      <c r="K65" s="353" t="s">
        <v>117</v>
      </c>
      <c r="L65" s="143" t="s">
        <v>506</v>
      </c>
      <c r="M65" s="57">
        <v>2860.594</v>
      </c>
      <c r="N65" s="57">
        <v>7782.994</v>
      </c>
      <c r="O65">
        <v>27</v>
      </c>
      <c r="P65" s="57">
        <f>N65+O65</f>
        <v>7809.994</v>
      </c>
      <c r="R65">
        <v>2783.616</v>
      </c>
    </row>
    <row r="66" spans="1:16" ht="30" customHeight="1">
      <c r="A66" s="149" t="s">
        <v>28</v>
      </c>
      <c r="B66" s="150" t="s">
        <v>29</v>
      </c>
      <c r="C66" s="146"/>
      <c r="D66" s="151">
        <f>F66+I66+J66</f>
        <v>1930.40288</v>
      </c>
      <c r="E66" s="151">
        <f>G65+H65</f>
        <v>4949.400000000001</v>
      </c>
      <c r="F66" s="151">
        <f>F68+F69</f>
        <v>1025.5053</v>
      </c>
      <c r="G66" s="151">
        <f>G68+G69</f>
        <v>936.94655</v>
      </c>
      <c r="H66" s="151">
        <f>H68+H69</f>
        <v>88.55875</v>
      </c>
      <c r="I66" s="151">
        <f>I68+I69</f>
        <v>904.8975800000001</v>
      </c>
      <c r="J66" s="151"/>
      <c r="K66" s="352"/>
      <c r="L66" s="152"/>
      <c r="M66" s="57">
        <f>I65-M65</f>
        <v>0</v>
      </c>
      <c r="N66" s="214">
        <f>N65+I87</f>
        <v>7847.10132</v>
      </c>
      <c r="O66" s="57"/>
      <c r="P66" s="57">
        <f>D65-P65</f>
        <v>0</v>
      </c>
    </row>
    <row r="67" spans="1:14" ht="30" customHeight="1">
      <c r="A67" s="133"/>
      <c r="B67" s="134" t="s">
        <v>471</v>
      </c>
      <c r="C67" s="122"/>
      <c r="D67" s="122"/>
      <c r="E67" s="122"/>
      <c r="F67" s="122"/>
      <c r="G67" s="122"/>
      <c r="H67" s="122"/>
      <c r="I67" s="122"/>
      <c r="J67" s="122"/>
      <c r="K67" s="352"/>
      <c r="L67" s="143"/>
      <c r="M67" s="57"/>
      <c r="N67" s="1"/>
    </row>
    <row r="68" spans="1:15" ht="30" customHeight="1">
      <c r="A68" s="133" t="s">
        <v>30</v>
      </c>
      <c r="B68" s="134" t="s">
        <v>473</v>
      </c>
      <c r="C68" s="135"/>
      <c r="D68" s="122">
        <f>F68+I68+J68</f>
        <v>1410.52757</v>
      </c>
      <c r="E68" s="122"/>
      <c r="F68" s="122">
        <f>G68+H68</f>
        <v>1025.5053</v>
      </c>
      <c r="G68" s="122">
        <v>936.94655</v>
      </c>
      <c r="H68" s="122">
        <v>88.55875</v>
      </c>
      <c r="I68" s="122">
        <v>385.02227</v>
      </c>
      <c r="J68" s="122"/>
      <c r="K68" s="352"/>
      <c r="L68" s="143"/>
      <c r="M68">
        <v>2397.9783</v>
      </c>
      <c r="N68" s="153">
        <f>I66+I70+I74+I78+I82+I83</f>
        <v>2796.48668</v>
      </c>
      <c r="O68" s="57"/>
    </row>
    <row r="69" spans="1:14" ht="30" customHeight="1">
      <c r="A69" s="133" t="s">
        <v>31</v>
      </c>
      <c r="B69" s="134" t="s">
        <v>475</v>
      </c>
      <c r="C69" s="135"/>
      <c r="D69" s="122">
        <f>F69+I69+J69</f>
        <v>519.87531</v>
      </c>
      <c r="E69" s="122"/>
      <c r="F69" s="122"/>
      <c r="G69" s="122"/>
      <c r="H69" s="122"/>
      <c r="I69" s="122">
        <v>519.87531</v>
      </c>
      <c r="J69" s="122"/>
      <c r="K69" s="352"/>
      <c r="L69" s="143"/>
      <c r="M69">
        <v>80.287</v>
      </c>
      <c r="N69" s="214">
        <f>M68-N68</f>
        <v>-398.50837999999976</v>
      </c>
    </row>
    <row r="70" spans="1:14" ht="30" customHeight="1">
      <c r="A70" s="149" t="s">
        <v>32</v>
      </c>
      <c r="B70" s="150" t="s">
        <v>33</v>
      </c>
      <c r="C70" s="146"/>
      <c r="D70" s="151">
        <f>F70+I70+J70</f>
        <v>1527.93298</v>
      </c>
      <c r="E70" s="151"/>
      <c r="F70" s="151">
        <f>F72+F73</f>
        <v>1069.00804</v>
      </c>
      <c r="G70" s="151">
        <f>G72+G73</f>
        <v>976.6979</v>
      </c>
      <c r="H70" s="151">
        <f>H72+H73</f>
        <v>92.31014</v>
      </c>
      <c r="I70" s="151">
        <f>I72+I73</f>
        <v>458.92494</v>
      </c>
      <c r="J70" s="151"/>
      <c r="K70" s="352"/>
      <c r="L70" s="143"/>
      <c r="M70" s="57">
        <f>I69+M69</f>
        <v>600.16231</v>
      </c>
      <c r="N70" s="1">
        <v>519.87531</v>
      </c>
    </row>
    <row r="71" spans="1:15" ht="30" customHeight="1">
      <c r="A71" s="133"/>
      <c r="B71" s="134" t="s">
        <v>471</v>
      </c>
      <c r="C71" s="122"/>
      <c r="D71" s="122"/>
      <c r="E71" s="122"/>
      <c r="F71" s="122"/>
      <c r="G71" s="122"/>
      <c r="H71" s="122"/>
      <c r="I71" s="122"/>
      <c r="J71" s="122"/>
      <c r="K71" s="352"/>
      <c r="L71" s="143"/>
      <c r="N71" s="153"/>
      <c r="O71" s="57"/>
    </row>
    <row r="72" spans="1:14" ht="30" customHeight="1">
      <c r="A72" s="133" t="s">
        <v>34</v>
      </c>
      <c r="B72" s="134" t="s">
        <v>473</v>
      </c>
      <c r="C72" s="135"/>
      <c r="D72" s="122">
        <f>F72+I72+J72</f>
        <v>1527.93298</v>
      </c>
      <c r="E72" s="122"/>
      <c r="F72" s="122">
        <f>G72+H72</f>
        <v>1069.00804</v>
      </c>
      <c r="G72" s="122">
        <v>976.6979</v>
      </c>
      <c r="H72" s="122">
        <v>92.31014</v>
      </c>
      <c r="I72" s="122">
        <v>458.92494</v>
      </c>
      <c r="J72" s="122"/>
      <c r="K72" s="352"/>
      <c r="L72" s="143"/>
      <c r="N72" s="1"/>
    </row>
    <row r="73" spans="1:12" ht="30" customHeight="1">
      <c r="A73" s="133" t="s">
        <v>35</v>
      </c>
      <c r="B73" s="134" t="s">
        <v>475</v>
      </c>
      <c r="C73" s="135"/>
      <c r="D73" s="122"/>
      <c r="E73" s="122"/>
      <c r="F73" s="122"/>
      <c r="G73" s="122"/>
      <c r="H73" s="122"/>
      <c r="I73" s="122"/>
      <c r="J73" s="122"/>
      <c r="K73" s="352"/>
      <c r="L73" s="143"/>
    </row>
    <row r="74" spans="1:12" ht="30" customHeight="1">
      <c r="A74" s="149" t="s">
        <v>36</v>
      </c>
      <c r="B74" s="150" t="s">
        <v>37</v>
      </c>
      <c r="C74" s="146"/>
      <c r="D74" s="151">
        <f>F74+I74+J74</f>
        <v>1457.68356</v>
      </c>
      <c r="E74" s="151"/>
      <c r="F74" s="151">
        <f>F76+F77</f>
        <v>1276.27961</v>
      </c>
      <c r="G74" s="151">
        <f>G76+G77</f>
        <v>1166.07141</v>
      </c>
      <c r="H74" s="151">
        <f>H76+H77</f>
        <v>110.2082</v>
      </c>
      <c r="I74" s="151">
        <f>I76+I77</f>
        <v>181.40395</v>
      </c>
      <c r="J74" s="151"/>
      <c r="K74" s="352"/>
      <c r="L74" s="143"/>
    </row>
    <row r="75" spans="1:12" ht="30" customHeight="1">
      <c r="A75" s="133"/>
      <c r="B75" s="134" t="s">
        <v>471</v>
      </c>
      <c r="C75" s="122"/>
      <c r="D75" s="122"/>
      <c r="E75" s="122"/>
      <c r="F75" s="122"/>
      <c r="G75" s="122"/>
      <c r="H75" s="122"/>
      <c r="I75" s="122"/>
      <c r="J75" s="122"/>
      <c r="K75" s="352"/>
      <c r="L75" s="143"/>
    </row>
    <row r="76" spans="1:15" ht="30" customHeight="1">
      <c r="A76" s="133" t="s">
        <v>38</v>
      </c>
      <c r="B76" s="134" t="s">
        <v>473</v>
      </c>
      <c r="C76" s="135"/>
      <c r="D76" s="122">
        <f>F76+I76+J76</f>
        <v>1457.68356</v>
      </c>
      <c r="E76" s="122"/>
      <c r="F76" s="122">
        <f>G76+H76</f>
        <v>1276.27961</v>
      </c>
      <c r="G76" s="122">
        <v>1166.07141</v>
      </c>
      <c r="H76" s="122">
        <v>110.2082</v>
      </c>
      <c r="I76" s="122">
        <v>181.40395</v>
      </c>
      <c r="J76" s="122"/>
      <c r="K76" s="352"/>
      <c r="L76" s="143"/>
      <c r="N76" s="153"/>
      <c r="O76" s="57"/>
    </row>
    <row r="77" spans="1:14" ht="30" customHeight="1">
      <c r="A77" s="133" t="s">
        <v>39</v>
      </c>
      <c r="B77" s="134" t="s">
        <v>475</v>
      </c>
      <c r="C77" s="135"/>
      <c r="D77" s="122"/>
      <c r="E77" s="122"/>
      <c r="F77" s="122"/>
      <c r="G77" s="122"/>
      <c r="H77" s="122"/>
      <c r="I77" s="122"/>
      <c r="J77" s="122"/>
      <c r="K77" s="352"/>
      <c r="L77" s="143"/>
      <c r="N77" s="1"/>
    </row>
    <row r="78" spans="1:14" ht="30" customHeight="1">
      <c r="A78" s="149" t="s">
        <v>40</v>
      </c>
      <c r="B78" s="150" t="s">
        <v>41</v>
      </c>
      <c r="C78" s="146"/>
      <c r="D78" s="151">
        <f>F78+I78+J78</f>
        <v>1300.83201</v>
      </c>
      <c r="E78" s="151"/>
      <c r="F78" s="151">
        <f>F80+F81</f>
        <v>991.22877</v>
      </c>
      <c r="G78" s="151">
        <f>G80+G81</f>
        <v>905.64034</v>
      </c>
      <c r="H78" s="151">
        <f>H80+H81</f>
        <v>85.58843</v>
      </c>
      <c r="I78" s="151">
        <f>I80+I81</f>
        <v>309.60324</v>
      </c>
      <c r="J78" s="151"/>
      <c r="K78" s="352"/>
      <c r="L78" s="143"/>
      <c r="N78" s="1"/>
    </row>
    <row r="79" spans="1:14" ht="30" customHeight="1">
      <c r="A79" s="133"/>
      <c r="B79" s="134" t="s">
        <v>471</v>
      </c>
      <c r="C79" s="122"/>
      <c r="D79" s="122"/>
      <c r="E79" s="122"/>
      <c r="F79" s="122"/>
      <c r="G79" s="122"/>
      <c r="H79" s="122"/>
      <c r="I79" s="122"/>
      <c r="J79" s="122"/>
      <c r="K79" s="352"/>
      <c r="L79" s="143"/>
      <c r="N79" s="1"/>
    </row>
    <row r="80" spans="1:15" ht="30" customHeight="1">
      <c r="A80" s="133" t="s">
        <v>42</v>
      </c>
      <c r="B80" s="134" t="s">
        <v>473</v>
      </c>
      <c r="C80" s="135"/>
      <c r="D80" s="122">
        <f>F80+I80+J80</f>
        <v>1300.83201</v>
      </c>
      <c r="E80" s="122"/>
      <c r="F80" s="122">
        <f>G80+H80</f>
        <v>991.22877</v>
      </c>
      <c r="G80" s="122">
        <v>905.64034</v>
      </c>
      <c r="H80" s="122">
        <v>85.58843</v>
      </c>
      <c r="I80" s="215">
        <v>309.60324</v>
      </c>
      <c r="J80" s="122"/>
      <c r="K80" s="352"/>
      <c r="L80" s="143"/>
      <c r="M80">
        <v>45.384</v>
      </c>
      <c r="N80" s="153"/>
      <c r="O80" s="57"/>
    </row>
    <row r="81" spans="1:14" ht="30" customHeight="1">
      <c r="A81" s="133" t="s">
        <v>43</v>
      </c>
      <c r="B81" s="134" t="s">
        <v>475</v>
      </c>
      <c r="C81" s="135"/>
      <c r="D81" s="122"/>
      <c r="E81" s="122"/>
      <c r="F81" s="122"/>
      <c r="G81" s="122"/>
      <c r="H81" s="122"/>
      <c r="I81" s="122"/>
      <c r="J81" s="122"/>
      <c r="K81" s="352"/>
      <c r="L81" s="143"/>
      <c r="M81" s="57">
        <f>I80+M80</f>
        <v>354.98724000000004</v>
      </c>
      <c r="N81">
        <v>309.60324</v>
      </c>
    </row>
    <row r="82" spans="1:12" ht="40.5" customHeight="1">
      <c r="A82" s="149" t="s">
        <v>44</v>
      </c>
      <c r="B82" s="145" t="s">
        <v>45</v>
      </c>
      <c r="C82" s="146"/>
      <c r="D82" s="151">
        <f>F82+I82+J82</f>
        <v>668.82056</v>
      </c>
      <c r="E82" s="151"/>
      <c r="F82" s="151"/>
      <c r="G82" s="151"/>
      <c r="H82" s="151"/>
      <c r="I82" s="151">
        <v>668.82056</v>
      </c>
      <c r="J82" s="151"/>
      <c r="K82" s="351"/>
      <c r="L82" s="143"/>
    </row>
    <row r="83" spans="1:12" ht="29.25" customHeight="1">
      <c r="A83" s="149" t="s">
        <v>507</v>
      </c>
      <c r="B83" s="145" t="s">
        <v>508</v>
      </c>
      <c r="C83" s="146"/>
      <c r="D83" s="151">
        <f>F83+I83+J83</f>
        <v>860.2146899999999</v>
      </c>
      <c r="E83" s="151"/>
      <c r="F83" s="151">
        <f>F85+F86</f>
        <v>587.3782799999999</v>
      </c>
      <c r="G83" s="151">
        <f>G85+G86</f>
        <v>536.65757</v>
      </c>
      <c r="H83" s="151">
        <f>H85+H86</f>
        <v>50.72071</v>
      </c>
      <c r="I83" s="151">
        <f>I85+I86</f>
        <v>272.83641</v>
      </c>
      <c r="J83" s="151"/>
      <c r="K83" s="148"/>
      <c r="L83" s="154"/>
    </row>
    <row r="84" spans="1:12" ht="30.75" customHeight="1">
      <c r="A84" s="155"/>
      <c r="B84" s="134" t="s">
        <v>471</v>
      </c>
      <c r="C84" s="136"/>
      <c r="D84" s="156"/>
      <c r="E84" s="156"/>
      <c r="F84" s="156"/>
      <c r="G84" s="156"/>
      <c r="H84" s="157"/>
      <c r="I84" s="158"/>
      <c r="J84" s="159"/>
      <c r="K84" s="148"/>
      <c r="L84" s="154"/>
    </row>
    <row r="85" spans="1:12" ht="33" customHeight="1">
      <c r="A85" s="155" t="s">
        <v>509</v>
      </c>
      <c r="B85" s="134" t="s">
        <v>473</v>
      </c>
      <c r="C85" s="136"/>
      <c r="D85" s="122">
        <f>F85+I85+J85</f>
        <v>860.2146899999999</v>
      </c>
      <c r="E85" s="122"/>
      <c r="F85" s="122">
        <f>G85+H85</f>
        <v>587.3782799999999</v>
      </c>
      <c r="G85" s="156">
        <v>536.65757</v>
      </c>
      <c r="H85" s="157">
        <v>50.72071</v>
      </c>
      <c r="I85" s="158">
        <v>272.83641</v>
      </c>
      <c r="J85" s="159"/>
      <c r="K85" s="148"/>
      <c r="L85" s="154"/>
    </row>
    <row r="86" spans="1:12" ht="36" customHeight="1">
      <c r="A86" s="155" t="s">
        <v>510</v>
      </c>
      <c r="B86" s="134" t="s">
        <v>475</v>
      </c>
      <c r="C86" s="156"/>
      <c r="D86" s="156"/>
      <c r="E86" s="156"/>
      <c r="F86" s="156"/>
      <c r="G86" s="156"/>
      <c r="H86" s="157"/>
      <c r="I86" s="158"/>
      <c r="J86" s="159"/>
      <c r="K86" s="148"/>
      <c r="L86" s="154"/>
    </row>
    <row r="87" spans="1:14" ht="79.5" customHeight="1">
      <c r="A87" s="144" t="s">
        <v>46</v>
      </c>
      <c r="B87" s="150" t="s">
        <v>488</v>
      </c>
      <c r="C87" s="146"/>
      <c r="D87" s="151">
        <f>E87+F87+I87+J87</f>
        <v>64.10732</v>
      </c>
      <c r="E87" s="151"/>
      <c r="F87" s="151"/>
      <c r="G87" s="151"/>
      <c r="H87" s="151"/>
      <c r="I87" s="216">
        <v>64.10732</v>
      </c>
      <c r="J87" s="151"/>
      <c r="K87" s="160"/>
      <c r="L87" s="142"/>
      <c r="M87">
        <v>64</v>
      </c>
      <c r="N87" s="101">
        <f>I87-M87</f>
        <v>0.10732000000000141</v>
      </c>
    </row>
    <row r="88" spans="1:12" ht="102" customHeight="1">
      <c r="A88" s="127" t="s">
        <v>121</v>
      </c>
      <c r="B88" s="161" t="s">
        <v>466</v>
      </c>
      <c r="C88" s="138">
        <v>2021</v>
      </c>
      <c r="D88" s="130">
        <f>E88+F88+I88+J88</f>
        <v>9401.8</v>
      </c>
      <c r="E88" s="130">
        <v>0</v>
      </c>
      <c r="F88" s="130">
        <f>G88+H88</f>
        <v>4201.8</v>
      </c>
      <c r="G88" s="130">
        <v>4117.76433</v>
      </c>
      <c r="H88" s="130">
        <v>84.03567</v>
      </c>
      <c r="I88" s="130">
        <v>5200</v>
      </c>
      <c r="J88" s="130">
        <v>0</v>
      </c>
      <c r="K88" s="131" t="s">
        <v>117</v>
      </c>
      <c r="L88" s="132" t="s">
        <v>47</v>
      </c>
    </row>
    <row r="89" spans="1:12" ht="102" customHeight="1">
      <c r="A89" s="127" t="s">
        <v>149</v>
      </c>
      <c r="B89" s="161" t="s">
        <v>466</v>
      </c>
      <c r="C89" s="138">
        <v>2022</v>
      </c>
      <c r="D89" s="130">
        <f>E89+F89+I89+J89</f>
        <v>9810.8</v>
      </c>
      <c r="E89" s="130">
        <v>0</v>
      </c>
      <c r="F89" s="130">
        <f>G89+H89</f>
        <v>4810.8</v>
      </c>
      <c r="G89" s="130">
        <v>4714.6</v>
      </c>
      <c r="H89" s="130">
        <v>96.2</v>
      </c>
      <c r="I89" s="130">
        <v>5000</v>
      </c>
      <c r="J89" s="130">
        <v>0</v>
      </c>
      <c r="K89" s="131" t="s">
        <v>117</v>
      </c>
      <c r="L89" s="132" t="s">
        <v>48</v>
      </c>
    </row>
    <row r="90" spans="1:12" ht="102" customHeight="1">
      <c r="A90" s="127" t="s">
        <v>192</v>
      </c>
      <c r="B90" s="161" t="s">
        <v>466</v>
      </c>
      <c r="C90" s="138">
        <v>2023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5000</v>
      </c>
      <c r="J90" s="130">
        <v>0</v>
      </c>
      <c r="K90" s="131" t="s">
        <v>117</v>
      </c>
      <c r="L90" s="132"/>
    </row>
    <row r="91" spans="1:12" ht="102" customHeight="1">
      <c r="A91" s="127" t="s">
        <v>49</v>
      </c>
      <c r="B91" s="161" t="s">
        <v>466</v>
      </c>
      <c r="C91" s="138">
        <v>2024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1" t="s">
        <v>117</v>
      </c>
      <c r="L91" s="132"/>
    </row>
    <row r="92" spans="1:12" ht="24.75" customHeight="1">
      <c r="A92" s="345" t="s">
        <v>50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</row>
    <row r="93" spans="1:12" ht="117.75" customHeight="1">
      <c r="A93" s="137" t="s">
        <v>51</v>
      </c>
      <c r="B93" s="126" t="s">
        <v>52</v>
      </c>
      <c r="C93" s="137">
        <v>2019</v>
      </c>
      <c r="D93" s="130">
        <f aca="true" t="shared" si="0" ref="D93:D100">E93+F93+I93+J93</f>
        <v>0</v>
      </c>
      <c r="E93" s="130">
        <v>0</v>
      </c>
      <c r="F93" s="130">
        <f>G93+H93</f>
        <v>0</v>
      </c>
      <c r="G93" s="130">
        <v>0</v>
      </c>
      <c r="H93" s="130">
        <v>0</v>
      </c>
      <c r="I93" s="130">
        <v>0</v>
      </c>
      <c r="J93" s="130">
        <v>0</v>
      </c>
      <c r="K93" s="131" t="s">
        <v>117</v>
      </c>
      <c r="L93" s="132" t="s">
        <v>53</v>
      </c>
    </row>
    <row r="94" spans="1:12" ht="135" customHeight="1">
      <c r="A94" s="137" t="s">
        <v>54</v>
      </c>
      <c r="B94" s="126" t="s">
        <v>55</v>
      </c>
      <c r="C94" s="137">
        <v>2020</v>
      </c>
      <c r="D94" s="130">
        <f t="shared" si="0"/>
        <v>0</v>
      </c>
      <c r="E94" s="124">
        <v>0</v>
      </c>
      <c r="F94" s="130">
        <v>0</v>
      </c>
      <c r="G94" s="124">
        <v>0</v>
      </c>
      <c r="H94" s="124">
        <v>0</v>
      </c>
      <c r="I94" s="124">
        <v>0</v>
      </c>
      <c r="J94" s="124">
        <v>0</v>
      </c>
      <c r="K94" s="131" t="s">
        <v>117</v>
      </c>
      <c r="L94" s="132" t="s">
        <v>56</v>
      </c>
    </row>
    <row r="95" spans="1:12" ht="135" customHeight="1">
      <c r="A95" s="137" t="s">
        <v>58</v>
      </c>
      <c r="B95" s="126" t="s">
        <v>55</v>
      </c>
      <c r="C95" s="162">
        <v>2021</v>
      </c>
      <c r="D95" s="130">
        <f t="shared" si="0"/>
        <v>5000</v>
      </c>
      <c r="E95" s="124">
        <f>E96</f>
        <v>0</v>
      </c>
      <c r="F95" s="130">
        <f>G95+H95</f>
        <v>0</v>
      </c>
      <c r="G95" s="124">
        <v>0</v>
      </c>
      <c r="H95" s="124">
        <f>H96</f>
        <v>0</v>
      </c>
      <c r="I95" s="124">
        <f>I96</f>
        <v>5000</v>
      </c>
      <c r="J95" s="124">
        <f>J96</f>
        <v>0</v>
      </c>
      <c r="K95" s="131" t="s">
        <v>117</v>
      </c>
      <c r="L95" s="132" t="s">
        <v>56</v>
      </c>
    </row>
    <row r="96" spans="1:12" ht="36" customHeight="1">
      <c r="A96" s="137" t="s">
        <v>59</v>
      </c>
      <c r="B96" s="126" t="s">
        <v>57</v>
      </c>
      <c r="C96" s="162"/>
      <c r="D96" s="130">
        <f t="shared" si="0"/>
        <v>5000</v>
      </c>
      <c r="E96" s="130">
        <v>0</v>
      </c>
      <c r="F96" s="130"/>
      <c r="G96" s="130"/>
      <c r="H96" s="130"/>
      <c r="I96" s="130">
        <v>5000</v>
      </c>
      <c r="J96" s="130">
        <v>0</v>
      </c>
      <c r="K96" s="131"/>
      <c r="L96" s="163"/>
    </row>
    <row r="97" spans="1:12" ht="136.5" customHeight="1">
      <c r="A97" s="137" t="s">
        <v>61</v>
      </c>
      <c r="B97" s="126" t="s">
        <v>55</v>
      </c>
      <c r="C97" s="162">
        <v>2022</v>
      </c>
      <c r="D97" s="130">
        <f t="shared" si="0"/>
        <v>3500</v>
      </c>
      <c r="E97" s="130">
        <v>0</v>
      </c>
      <c r="F97" s="130">
        <f>G97+H97</f>
        <v>0</v>
      </c>
      <c r="G97" s="130">
        <v>0</v>
      </c>
      <c r="H97" s="130">
        <v>0</v>
      </c>
      <c r="I97" s="130">
        <f>I98</f>
        <v>3500</v>
      </c>
      <c r="J97" s="130">
        <v>0</v>
      </c>
      <c r="K97" s="131" t="s">
        <v>117</v>
      </c>
      <c r="L97" s="132" t="s">
        <v>56</v>
      </c>
    </row>
    <row r="98" spans="1:12" ht="36.75" customHeight="1">
      <c r="A98" s="137" t="s">
        <v>457</v>
      </c>
      <c r="B98" s="126" t="s">
        <v>60</v>
      </c>
      <c r="C98" s="162"/>
      <c r="D98" s="130">
        <f t="shared" si="0"/>
        <v>3500</v>
      </c>
      <c r="E98" s="130">
        <v>0</v>
      </c>
      <c r="F98" s="130"/>
      <c r="G98" s="130">
        <v>0</v>
      </c>
      <c r="H98" s="130">
        <v>0</v>
      </c>
      <c r="I98" s="130">
        <v>3500</v>
      </c>
      <c r="J98" s="130"/>
      <c r="K98" s="131"/>
      <c r="L98" s="132"/>
    </row>
    <row r="99" spans="1:12" ht="139.5" customHeight="1">
      <c r="A99" s="137" t="s">
        <v>62</v>
      </c>
      <c r="B99" s="126" t="s">
        <v>55</v>
      </c>
      <c r="C99" s="162">
        <v>2023</v>
      </c>
      <c r="D99" s="130">
        <f t="shared" si="0"/>
        <v>3500</v>
      </c>
      <c r="E99" s="130">
        <v>0</v>
      </c>
      <c r="F99" s="130">
        <f>G99+H99</f>
        <v>0</v>
      </c>
      <c r="G99" s="130">
        <v>0</v>
      </c>
      <c r="H99" s="130">
        <v>0</v>
      </c>
      <c r="I99" s="130">
        <v>3500</v>
      </c>
      <c r="J99" s="130">
        <v>0</v>
      </c>
      <c r="K99" s="131" t="s">
        <v>117</v>
      </c>
      <c r="L99" s="132" t="s">
        <v>56</v>
      </c>
    </row>
    <row r="100" spans="1:12" ht="135.75" customHeight="1">
      <c r="A100" s="137" t="s">
        <v>63</v>
      </c>
      <c r="B100" s="126" t="s">
        <v>55</v>
      </c>
      <c r="C100" s="162">
        <v>2024</v>
      </c>
      <c r="D100" s="130">
        <f t="shared" si="0"/>
        <v>0</v>
      </c>
      <c r="E100" s="130">
        <v>0</v>
      </c>
      <c r="F100" s="130">
        <f>G100+H100</f>
        <v>0</v>
      </c>
      <c r="G100" s="130">
        <v>0</v>
      </c>
      <c r="H100" s="130">
        <v>0</v>
      </c>
      <c r="I100" s="130">
        <v>0</v>
      </c>
      <c r="J100" s="130">
        <v>0</v>
      </c>
      <c r="K100" s="131" t="s">
        <v>117</v>
      </c>
      <c r="L100" s="132" t="s">
        <v>56</v>
      </c>
    </row>
    <row r="101" spans="1:12" ht="24.75" customHeight="1">
      <c r="A101" s="346"/>
      <c r="B101" s="366" t="s">
        <v>64</v>
      </c>
      <c r="C101" s="367" t="s">
        <v>154</v>
      </c>
      <c r="D101" s="130">
        <f>F101+I101+J101</f>
        <v>4740.09003</v>
      </c>
      <c r="E101" s="130">
        <v>0</v>
      </c>
      <c r="F101" s="130">
        <f>F18+F22+F34+F30</f>
        <v>2969.0850699999996</v>
      </c>
      <c r="G101" s="130">
        <f>G18+G22+G34+G30</f>
        <v>2642.48571</v>
      </c>
      <c r="H101" s="130">
        <f>H18+H22+H34+H30</f>
        <v>326.59936</v>
      </c>
      <c r="I101" s="130">
        <f>I18+I22+I34+I30</f>
        <v>1606.51271</v>
      </c>
      <c r="J101" s="130">
        <f>J15</f>
        <v>164.49225</v>
      </c>
      <c r="K101" s="138" t="s">
        <v>117</v>
      </c>
      <c r="L101" s="347"/>
    </row>
    <row r="102" spans="1:12" ht="24.75" customHeight="1">
      <c r="A102" s="346"/>
      <c r="B102" s="366"/>
      <c r="C102" s="367"/>
      <c r="D102" s="130">
        <f>I102</f>
        <v>209.03500000000003</v>
      </c>
      <c r="E102" s="130">
        <v>0</v>
      </c>
      <c r="F102" s="130">
        <v>0</v>
      </c>
      <c r="G102" s="130">
        <v>0</v>
      </c>
      <c r="H102" s="130">
        <v>0</v>
      </c>
      <c r="I102" s="130">
        <f>I26</f>
        <v>209.03500000000003</v>
      </c>
      <c r="J102" s="130">
        <v>0</v>
      </c>
      <c r="K102" s="138" t="s">
        <v>480</v>
      </c>
      <c r="L102" s="347"/>
    </row>
    <row r="103" spans="1:12" ht="24.75" customHeight="1">
      <c r="A103" s="346"/>
      <c r="B103" s="366"/>
      <c r="C103" s="164" t="s">
        <v>163</v>
      </c>
      <c r="D103" s="130">
        <f>D101+D102</f>
        <v>4949.12503</v>
      </c>
      <c r="E103" s="130">
        <f>E101</f>
        <v>0</v>
      </c>
      <c r="F103" s="130">
        <f>F101</f>
        <v>2969.0850699999996</v>
      </c>
      <c r="G103" s="130">
        <f>G101</f>
        <v>2642.48571</v>
      </c>
      <c r="H103" s="130">
        <f>H101</f>
        <v>326.59936</v>
      </c>
      <c r="I103" s="130">
        <f>I101+I102</f>
        <v>1815.54771</v>
      </c>
      <c r="J103" s="130">
        <f>J101+J102</f>
        <v>164.49225</v>
      </c>
      <c r="K103" s="154"/>
      <c r="L103" s="347"/>
    </row>
    <row r="104" spans="1:12" ht="24.75" customHeight="1">
      <c r="A104" s="346"/>
      <c r="B104" s="366"/>
      <c r="C104" s="342">
        <v>2019</v>
      </c>
      <c r="D104" s="130">
        <f>E104+F104+I104+J104</f>
        <v>6058.89968</v>
      </c>
      <c r="E104" s="130">
        <f>E48+E44+E40+E36</f>
        <v>0</v>
      </c>
      <c r="F104" s="130">
        <f aca="true" t="shared" si="1" ref="F104:F109">G104+H104</f>
        <v>3647.54479</v>
      </c>
      <c r="G104" s="130">
        <f>G48+G44+G40+G36+G64</f>
        <v>3574.59389</v>
      </c>
      <c r="H104" s="130">
        <f>H48+H44+H40+H36+H64</f>
        <v>72.95089999999999</v>
      </c>
      <c r="I104" s="130">
        <f>I48+I44+I40+I36+I64</f>
        <v>2411.35489</v>
      </c>
      <c r="J104" s="130">
        <f>J48+J44+J40+J36+J64</f>
        <v>0</v>
      </c>
      <c r="K104" s="138" t="s">
        <v>117</v>
      </c>
      <c r="L104" s="347"/>
    </row>
    <row r="105" spans="1:12" ht="24.75" customHeight="1">
      <c r="A105" s="346"/>
      <c r="B105" s="366"/>
      <c r="C105" s="342"/>
      <c r="D105" s="130">
        <f>E105+F105+I105+J105</f>
        <v>3242.00526</v>
      </c>
      <c r="E105" s="130">
        <f>E56+E52</f>
        <v>0</v>
      </c>
      <c r="F105" s="130">
        <f t="shared" si="1"/>
        <v>0</v>
      </c>
      <c r="G105" s="130">
        <f>G56+G52</f>
        <v>0</v>
      </c>
      <c r="H105" s="130">
        <f>H56+H52</f>
        <v>0</v>
      </c>
      <c r="I105" s="130">
        <f>I56+I52+I63</f>
        <v>3242.00526</v>
      </c>
      <c r="J105" s="130">
        <f>J56+J52</f>
        <v>0</v>
      </c>
      <c r="K105" s="138" t="s">
        <v>480</v>
      </c>
      <c r="L105" s="347"/>
    </row>
    <row r="106" spans="1:12" ht="24.75" customHeight="1">
      <c r="A106" s="346"/>
      <c r="B106" s="366"/>
      <c r="C106" s="165" t="s">
        <v>164</v>
      </c>
      <c r="D106" s="130">
        <f>E106+F106+I106+J106</f>
        <v>9300.90494</v>
      </c>
      <c r="E106" s="130">
        <f>SUM(E104:E105)</f>
        <v>0</v>
      </c>
      <c r="F106" s="130">
        <f t="shared" si="1"/>
        <v>3647.54479</v>
      </c>
      <c r="G106" s="130">
        <f>SUM(G104:G105)</f>
        <v>3574.59389</v>
      </c>
      <c r="H106" s="130">
        <f>SUM(H104:H105)</f>
        <v>72.95089999999999</v>
      </c>
      <c r="I106" s="130">
        <f>SUM(I104:I105)</f>
        <v>5653.36015</v>
      </c>
      <c r="J106" s="130">
        <f>SUM(J104:J105)</f>
        <v>0</v>
      </c>
      <c r="K106" s="132"/>
      <c r="L106" s="347"/>
    </row>
    <row r="107" spans="1:12" ht="24.75" customHeight="1">
      <c r="A107" s="346"/>
      <c r="B107" s="366"/>
      <c r="C107" s="166" t="s">
        <v>211</v>
      </c>
      <c r="D107" s="147">
        <f>F107+I107</f>
        <v>7809.994000000001</v>
      </c>
      <c r="E107" s="147">
        <v>0</v>
      </c>
      <c r="F107" s="147">
        <f t="shared" si="1"/>
        <v>4949.400000000001</v>
      </c>
      <c r="G107" s="147">
        <f>G65</f>
        <v>4522.0137700000005</v>
      </c>
      <c r="H107" s="147">
        <f>H65</f>
        <v>427.38623</v>
      </c>
      <c r="I107" s="147">
        <f>I65</f>
        <v>2860.594</v>
      </c>
      <c r="J107" s="147">
        <v>0</v>
      </c>
      <c r="K107" s="146" t="s">
        <v>117</v>
      </c>
      <c r="L107" s="347"/>
    </row>
    <row r="108" spans="1:12" ht="24.75" customHeight="1">
      <c r="A108" s="346"/>
      <c r="B108" s="366"/>
      <c r="C108" s="129" t="s">
        <v>222</v>
      </c>
      <c r="D108" s="130">
        <f>F108+I108</f>
        <v>14401.8</v>
      </c>
      <c r="E108" s="130">
        <f>E88+E95</f>
        <v>0</v>
      </c>
      <c r="F108" s="130">
        <f t="shared" si="1"/>
        <v>4201.8</v>
      </c>
      <c r="G108" s="130">
        <f>G88+G95</f>
        <v>4117.76433</v>
      </c>
      <c r="H108" s="130">
        <f>H88+H95</f>
        <v>84.03567</v>
      </c>
      <c r="I108" s="130">
        <f>I88+I95</f>
        <v>10200</v>
      </c>
      <c r="J108" s="130">
        <v>0</v>
      </c>
      <c r="K108" s="132"/>
      <c r="L108" s="347"/>
    </row>
    <row r="109" spans="1:12" ht="24.75" customHeight="1">
      <c r="A109" s="346"/>
      <c r="B109" s="366"/>
      <c r="C109" s="129" t="s">
        <v>223</v>
      </c>
      <c r="D109" s="130">
        <f>F109+I109</f>
        <v>13310.8</v>
      </c>
      <c r="E109" s="130">
        <v>0</v>
      </c>
      <c r="F109" s="130">
        <f t="shared" si="1"/>
        <v>4810.8</v>
      </c>
      <c r="G109" s="130">
        <f>G89</f>
        <v>4714.6</v>
      </c>
      <c r="H109" s="130">
        <f>H89</f>
        <v>96.2</v>
      </c>
      <c r="I109" s="130">
        <f>I89+I97</f>
        <v>8500</v>
      </c>
      <c r="J109" s="130">
        <v>0</v>
      </c>
      <c r="K109" s="132"/>
      <c r="L109" s="347"/>
    </row>
    <row r="110" spans="1:12" ht="24.75" customHeight="1">
      <c r="A110" s="346"/>
      <c r="B110" s="366"/>
      <c r="C110" s="129" t="s">
        <v>455</v>
      </c>
      <c r="D110" s="130">
        <f>E110+F110+I110+J110</f>
        <v>8500</v>
      </c>
      <c r="E110" s="130">
        <f>E90+E99</f>
        <v>0</v>
      </c>
      <c r="F110" s="130">
        <v>0</v>
      </c>
      <c r="G110" s="130">
        <f aca="true" t="shared" si="2" ref="G110:J111">G90+G99</f>
        <v>0</v>
      </c>
      <c r="H110" s="130">
        <f t="shared" si="2"/>
        <v>0</v>
      </c>
      <c r="I110" s="130">
        <f t="shared" si="2"/>
        <v>8500</v>
      </c>
      <c r="J110" s="130">
        <f t="shared" si="2"/>
        <v>0</v>
      </c>
      <c r="K110" s="132"/>
      <c r="L110" s="347"/>
    </row>
    <row r="111" spans="1:12" ht="24.75" customHeight="1">
      <c r="A111" s="346"/>
      <c r="B111" s="366"/>
      <c r="C111" s="129" t="s">
        <v>461</v>
      </c>
      <c r="D111" s="130">
        <v>0</v>
      </c>
      <c r="E111" s="130">
        <v>0</v>
      </c>
      <c r="F111" s="130">
        <v>0</v>
      </c>
      <c r="G111" s="130">
        <f t="shared" si="2"/>
        <v>0</v>
      </c>
      <c r="H111" s="130">
        <f t="shared" si="2"/>
        <v>0</v>
      </c>
      <c r="I111" s="130">
        <f t="shared" si="2"/>
        <v>0</v>
      </c>
      <c r="J111" s="130">
        <f t="shared" si="2"/>
        <v>0</v>
      </c>
      <c r="K111" s="132"/>
      <c r="L111" s="347"/>
    </row>
    <row r="112" spans="1:12" ht="24.75" customHeight="1">
      <c r="A112" s="346"/>
      <c r="B112" s="167" t="s">
        <v>114</v>
      </c>
      <c r="C112" s="129" t="s">
        <v>65</v>
      </c>
      <c r="D112" s="130">
        <f>D103+D106+D107+D108+D109+D110+D111</f>
        <v>58272.62397</v>
      </c>
      <c r="E112" s="130">
        <f aca="true" t="shared" si="3" ref="E112:J112">E103+E106+E107+E108+E109+E110+E111</f>
        <v>0</v>
      </c>
      <c r="F112" s="130">
        <f t="shared" si="3"/>
        <v>20578.629859999997</v>
      </c>
      <c r="G112" s="130">
        <f t="shared" si="3"/>
        <v>19571.4577</v>
      </c>
      <c r="H112" s="130">
        <f t="shared" si="3"/>
        <v>1007.1721600000001</v>
      </c>
      <c r="I112" s="130">
        <f t="shared" si="3"/>
        <v>37529.501860000004</v>
      </c>
      <c r="J112" s="130">
        <f t="shared" si="3"/>
        <v>164.49225</v>
      </c>
      <c r="K112" s="132"/>
      <c r="L112" s="347"/>
    </row>
    <row r="113" spans="1:12" ht="21" customHeight="1">
      <c r="A113" s="168"/>
      <c r="B113" s="169"/>
      <c r="C113" s="102"/>
      <c r="D113" s="103"/>
      <c r="E113" s="102"/>
      <c r="F113" s="102"/>
      <c r="G113" s="102"/>
      <c r="H113" s="102"/>
      <c r="I113" s="102"/>
      <c r="J113" s="102"/>
      <c r="K113" s="102"/>
      <c r="L113" s="102"/>
    </row>
    <row r="114" spans="1:12" ht="15">
      <c r="A114" s="170" t="s">
        <v>504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</row>
    <row r="115" spans="1:12" ht="20.25" customHeight="1">
      <c r="A115" s="104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1:12" ht="15">
      <c r="A116" s="104"/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</row>
    <row r="117" spans="1:12" ht="19.5" customHeight="1">
      <c r="A117" s="104"/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</row>
    <row r="118" spans="1:12" ht="15">
      <c r="A118" s="104"/>
      <c r="B118" s="348"/>
      <c r="C118" s="348"/>
      <c r="D118" s="348"/>
      <c r="E118" s="348"/>
      <c r="F118" s="348"/>
      <c r="G118" s="348"/>
      <c r="H118" s="348"/>
      <c r="I118" s="348"/>
      <c r="J118" s="348"/>
      <c r="K118" s="348"/>
      <c r="L118" s="348"/>
    </row>
    <row r="119" spans="1:12" ht="19.5" customHeight="1">
      <c r="A119" s="104"/>
      <c r="B119" s="105"/>
      <c r="C119" s="105"/>
      <c r="D119" s="106"/>
      <c r="E119" s="106"/>
      <c r="F119" s="106"/>
      <c r="G119" s="106"/>
      <c r="H119" s="106"/>
      <c r="I119" s="106"/>
      <c r="J119" s="106"/>
      <c r="K119" s="105"/>
      <c r="L119" s="105"/>
    </row>
    <row r="120" spans="1:12" ht="15">
      <c r="A120" s="107"/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</row>
    <row r="121" spans="1:12" ht="21.75" customHeight="1">
      <c r="A121" s="107"/>
      <c r="B121" s="108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5">
      <c r="A122" s="107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</row>
  </sheetData>
  <mergeCells count="64">
    <mergeCell ref="B118:L118"/>
    <mergeCell ref="K48:K51"/>
    <mergeCell ref="K52:K55"/>
    <mergeCell ref="K56:K59"/>
    <mergeCell ref="B116:L116"/>
    <mergeCell ref="B101:B111"/>
    <mergeCell ref="C101:C102"/>
    <mergeCell ref="L101:L105"/>
    <mergeCell ref="B12:L12"/>
    <mergeCell ref="A13:L13"/>
    <mergeCell ref="A14:L14"/>
    <mergeCell ref="A15:A17"/>
    <mergeCell ref="B15:B17"/>
    <mergeCell ref="C15:C17"/>
    <mergeCell ref="D15:D17"/>
    <mergeCell ref="E15:E17"/>
    <mergeCell ref="F15:F17"/>
    <mergeCell ref="G15:G17"/>
    <mergeCell ref="K44:K47"/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L15:L17"/>
    <mergeCell ref="K18:K21"/>
    <mergeCell ref="H15:H17"/>
    <mergeCell ref="I15:I17"/>
    <mergeCell ref="J15:J17"/>
    <mergeCell ref="K15:K17"/>
    <mergeCell ref="A106:A112"/>
    <mergeCell ref="L106:L112"/>
    <mergeCell ref="B117:L117"/>
    <mergeCell ref="K36:K39"/>
    <mergeCell ref="L36:L41"/>
    <mergeCell ref="K40:K41"/>
    <mergeCell ref="K42:K43"/>
    <mergeCell ref="L42:L63"/>
    <mergeCell ref="K60:K63"/>
    <mergeCell ref="K65:K82"/>
    <mergeCell ref="B120:L120"/>
    <mergeCell ref="B122:L122"/>
    <mergeCell ref="L18:L24"/>
    <mergeCell ref="L25:L34"/>
    <mergeCell ref="C104:C105"/>
    <mergeCell ref="K26:K29"/>
    <mergeCell ref="K30:K31"/>
    <mergeCell ref="K32:K33"/>
    <mergeCell ref="A92:L92"/>
    <mergeCell ref="A101:A10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8" r:id="rId1"/>
  <rowBreaks count="5" manualBreakCount="5">
    <brk id="24" max="11" man="1"/>
    <brk id="43" max="11" man="1"/>
    <brk id="84" max="11" man="1"/>
    <brk id="92" max="11" man="1"/>
    <brk id="98" max="11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F8" sqref="F8"/>
    </sheetView>
  </sheetViews>
  <sheetFormatPr defaultColWidth="8.8515625" defaultRowHeight="12.75"/>
  <cols>
    <col min="1" max="1" width="16.00390625" style="0" customWidth="1"/>
    <col min="2" max="2" width="30.140625" style="0" customWidth="1"/>
    <col min="3" max="3" width="27.28125" style="0" customWidth="1"/>
    <col min="4" max="4" width="9.28125" style="0" customWidth="1"/>
    <col min="5" max="5" width="8.8515625" style="0" customWidth="1"/>
    <col min="6" max="6" width="11.710937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4.57421875" style="0" customWidth="1"/>
    <col min="13" max="13" width="13.28125" style="0" customWidth="1"/>
    <col min="14" max="14" width="13.421875" style="0" customWidth="1"/>
    <col min="15" max="15" width="9.421875" style="0" customWidth="1"/>
    <col min="16" max="16" width="14.00390625" style="0" customWidth="1"/>
    <col min="17" max="17" width="8.8515625" style="0" customWidth="1"/>
    <col min="18" max="18" width="14.421875" style="0" customWidth="1"/>
  </cols>
  <sheetData>
    <row r="1" spans="11:15" ht="15.75" customHeight="1">
      <c r="K1" s="87"/>
      <c r="L1" s="357" t="s">
        <v>66</v>
      </c>
      <c r="M1" s="357"/>
      <c r="N1" s="357"/>
      <c r="O1" s="357"/>
    </row>
    <row r="2" spans="11:15" ht="15.75" customHeight="1">
      <c r="K2" s="87"/>
      <c r="L2" s="357" t="s">
        <v>460</v>
      </c>
      <c r="M2" s="357"/>
      <c r="N2" s="357"/>
      <c r="O2" s="357"/>
    </row>
    <row r="3" spans="12:15" ht="15">
      <c r="L3" s="358" t="s">
        <v>438</v>
      </c>
      <c r="M3" s="358"/>
      <c r="N3" s="358"/>
      <c r="O3" s="358"/>
    </row>
    <row r="4" spans="12:15" ht="15">
      <c r="L4" s="358" t="s">
        <v>503</v>
      </c>
      <c r="M4" s="358"/>
      <c r="N4" s="358"/>
      <c r="O4" s="358"/>
    </row>
    <row r="6" spans="1:15" ht="52.5" customHeight="1">
      <c r="A6" s="377" t="s">
        <v>67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</row>
    <row r="7" spans="1:15" ht="78" customHeight="1">
      <c r="A7" s="172"/>
      <c r="B7" s="173" t="s">
        <v>68</v>
      </c>
      <c r="C7" s="173" t="s">
        <v>69</v>
      </c>
      <c r="D7" s="374" t="s">
        <v>70</v>
      </c>
      <c r="E7" s="375"/>
      <c r="F7" s="375"/>
      <c r="G7" s="375"/>
      <c r="H7" s="376"/>
      <c r="I7" s="374" t="s">
        <v>71</v>
      </c>
      <c r="J7" s="375"/>
      <c r="K7" s="375"/>
      <c r="L7" s="375"/>
      <c r="M7" s="375"/>
      <c r="N7" s="375"/>
      <c r="O7" s="376"/>
    </row>
    <row r="8" spans="1:15" ht="46.5">
      <c r="A8" s="172"/>
      <c r="B8" s="172"/>
      <c r="C8" s="174"/>
      <c r="D8" s="174" t="s">
        <v>72</v>
      </c>
      <c r="E8" s="174" t="s">
        <v>73</v>
      </c>
      <c r="F8" s="174" t="s">
        <v>74</v>
      </c>
      <c r="G8" s="174" t="s">
        <v>75</v>
      </c>
      <c r="H8" s="174" t="s">
        <v>76</v>
      </c>
      <c r="I8" s="174">
        <v>2018</v>
      </c>
      <c r="J8" s="174">
        <v>2019</v>
      </c>
      <c r="K8" s="174">
        <v>2020</v>
      </c>
      <c r="L8" s="175">
        <v>2021</v>
      </c>
      <c r="M8" s="175">
        <v>2022</v>
      </c>
      <c r="N8" s="175">
        <v>2023</v>
      </c>
      <c r="O8" s="176">
        <v>2024</v>
      </c>
    </row>
    <row r="9" spans="1:15" ht="30" customHeight="1">
      <c r="A9" s="371" t="s">
        <v>77</v>
      </c>
      <c r="B9" s="371" t="s">
        <v>78</v>
      </c>
      <c r="C9" s="177" t="s">
        <v>221</v>
      </c>
      <c r="D9" s="172"/>
      <c r="E9" s="172"/>
      <c r="F9" s="172"/>
      <c r="G9" s="172"/>
      <c r="H9" s="172"/>
      <c r="I9" s="178">
        <f>I10+I11</f>
        <v>4949.12503</v>
      </c>
      <c r="J9" s="178">
        <f aca="true" t="shared" si="0" ref="J9:O9">J10+J11</f>
        <v>9300.90494</v>
      </c>
      <c r="K9" s="178">
        <f>K10+K11</f>
        <v>7809.993999999999</v>
      </c>
      <c r="L9" s="178">
        <f>L10+L11</f>
        <v>14401.8</v>
      </c>
      <c r="M9" s="179">
        <f t="shared" si="0"/>
        <v>13310.8</v>
      </c>
      <c r="N9" s="179">
        <f t="shared" si="0"/>
        <v>8500</v>
      </c>
      <c r="O9" s="179">
        <f t="shared" si="0"/>
        <v>0</v>
      </c>
    </row>
    <row r="10" spans="1:15" ht="30" customHeight="1">
      <c r="A10" s="372"/>
      <c r="B10" s="372"/>
      <c r="C10" s="177" t="s">
        <v>79</v>
      </c>
      <c r="D10" s="172"/>
      <c r="E10" s="172"/>
      <c r="F10" s="180"/>
      <c r="G10" s="172"/>
      <c r="H10" s="172"/>
      <c r="I10" s="180">
        <f>I13+I14+I31</f>
        <v>4740.09003</v>
      </c>
      <c r="J10" s="180">
        <f>J13+J14+J31+J15</f>
        <v>6058.89968</v>
      </c>
      <c r="K10" s="180">
        <f>K13+K14+K31+K15+K16</f>
        <v>7809.993999999999</v>
      </c>
      <c r="L10" s="180">
        <f>L13+L14+L31+L15+L16</f>
        <v>14401.8</v>
      </c>
      <c r="M10" s="180">
        <f>M13+M14+M31+M15+M16</f>
        <v>13310.8</v>
      </c>
      <c r="N10" s="221">
        <f>N13+N14+N31+N15+N16</f>
        <v>8500</v>
      </c>
      <c r="O10" s="182">
        <f>O13+O14+O31</f>
        <v>0</v>
      </c>
    </row>
    <row r="11" spans="1:15" ht="30" customHeight="1">
      <c r="A11" s="373"/>
      <c r="B11" s="373"/>
      <c r="C11" s="177" t="s">
        <v>116</v>
      </c>
      <c r="D11" s="172"/>
      <c r="E11" s="172"/>
      <c r="F11" s="172"/>
      <c r="G11" s="172"/>
      <c r="H11" s="172"/>
      <c r="I11" s="180">
        <f>I17</f>
        <v>209.035</v>
      </c>
      <c r="J11" s="180">
        <f>J17+J18</f>
        <v>3242.00526</v>
      </c>
      <c r="K11" s="182">
        <f>K17+K18</f>
        <v>0</v>
      </c>
      <c r="L11" s="181">
        <f>L17</f>
        <v>0</v>
      </c>
      <c r="M11" s="182">
        <f>M17</f>
        <v>0</v>
      </c>
      <c r="N11" s="182">
        <f>N17</f>
        <v>0</v>
      </c>
      <c r="O11" s="182">
        <f>O17</f>
        <v>0</v>
      </c>
    </row>
    <row r="12" spans="1:15" ht="30" customHeight="1">
      <c r="A12" s="368" t="s">
        <v>80</v>
      </c>
      <c r="B12" s="371" t="s">
        <v>81</v>
      </c>
      <c r="C12" s="177" t="s">
        <v>82</v>
      </c>
      <c r="D12" s="172"/>
      <c r="E12" s="172"/>
      <c r="F12" s="172"/>
      <c r="G12" s="172"/>
      <c r="H12" s="172"/>
      <c r="I12" s="180">
        <f>I13+I14+I17</f>
        <v>4949.12503</v>
      </c>
      <c r="J12" s="180">
        <f>J13+J14+J17+J15</f>
        <v>9051.92694</v>
      </c>
      <c r="K12" s="180">
        <f>K13+K14+K17+K18+K15+K16</f>
        <v>7809.993999999999</v>
      </c>
      <c r="L12" s="181">
        <f>L13+L14+L17</f>
        <v>4422.94737</v>
      </c>
      <c r="M12" s="182">
        <f>M13+M14+M17</f>
        <v>5064</v>
      </c>
      <c r="N12" s="182">
        <f>N13+N14+N17</f>
        <v>0</v>
      </c>
      <c r="O12" s="182">
        <f>O13+O14+O17</f>
        <v>0</v>
      </c>
    </row>
    <row r="13" spans="1:15" ht="30" customHeight="1">
      <c r="A13" s="369"/>
      <c r="B13" s="372"/>
      <c r="C13" s="177" t="s">
        <v>79</v>
      </c>
      <c r="D13" s="172">
        <v>733</v>
      </c>
      <c r="E13" s="183" t="s">
        <v>83</v>
      </c>
      <c r="F13" s="183" t="s">
        <v>84</v>
      </c>
      <c r="G13" s="184" t="s">
        <v>85</v>
      </c>
      <c r="H13" s="172" t="s">
        <v>86</v>
      </c>
      <c r="I13" s="180">
        <f>I19+I21+I24</f>
        <v>3298.88375</v>
      </c>
      <c r="J13" s="180">
        <f>J19+J21+J24</f>
        <v>3839.52083</v>
      </c>
      <c r="K13" s="181">
        <f>K20+K22+K25</f>
        <v>4857.199999999999</v>
      </c>
      <c r="L13" s="181">
        <f>L20+L22+L25</f>
        <v>4422.94737</v>
      </c>
      <c r="M13" s="181">
        <f>M20+M22+M25</f>
        <v>5064</v>
      </c>
      <c r="N13" s="181">
        <f>N20+N22+N25</f>
        <v>0</v>
      </c>
      <c r="O13" s="182">
        <f>O19+O21+O24</f>
        <v>0</v>
      </c>
    </row>
    <row r="14" spans="1:15" ht="30" customHeight="1">
      <c r="A14" s="369"/>
      <c r="B14" s="372"/>
      <c r="C14" s="177" t="s">
        <v>79</v>
      </c>
      <c r="D14" s="172">
        <v>733</v>
      </c>
      <c r="E14" s="183" t="s">
        <v>83</v>
      </c>
      <c r="F14" s="183" t="s">
        <v>84</v>
      </c>
      <c r="G14" s="184">
        <v>1350155550</v>
      </c>
      <c r="H14" s="172">
        <v>811</v>
      </c>
      <c r="I14" s="180">
        <f>I27</f>
        <v>1441.20628</v>
      </c>
      <c r="J14" s="180">
        <f>J26</f>
        <v>1906.29685</v>
      </c>
      <c r="K14" s="180">
        <v>0</v>
      </c>
      <c r="L14" s="182">
        <f>L26</f>
        <v>0</v>
      </c>
      <c r="M14" s="182">
        <f>M26</f>
        <v>0</v>
      </c>
      <c r="N14" s="182">
        <f>N26</f>
        <v>0</v>
      </c>
      <c r="O14" s="182">
        <f>O26</f>
        <v>0</v>
      </c>
    </row>
    <row r="15" spans="1:15" ht="30" customHeight="1">
      <c r="A15" s="369"/>
      <c r="B15" s="372"/>
      <c r="C15" s="177" t="s">
        <v>79</v>
      </c>
      <c r="D15" s="172">
        <v>733</v>
      </c>
      <c r="E15" s="183" t="s">
        <v>83</v>
      </c>
      <c r="F15" s="183" t="s">
        <v>84</v>
      </c>
      <c r="G15" s="184">
        <v>1350120220</v>
      </c>
      <c r="H15" s="172">
        <v>244</v>
      </c>
      <c r="I15" s="180"/>
      <c r="J15" s="180">
        <f>J27</f>
        <v>313.082</v>
      </c>
      <c r="K15" s="180">
        <f>K27</f>
        <v>2600.094</v>
      </c>
      <c r="L15" s="181">
        <f>L27</f>
        <v>9978.85263</v>
      </c>
      <c r="M15" s="182">
        <f>M27</f>
        <v>8246.8</v>
      </c>
      <c r="N15" s="182">
        <f>N27</f>
        <v>8500</v>
      </c>
      <c r="O15" s="182">
        <f>O29</f>
        <v>0</v>
      </c>
    </row>
    <row r="16" spans="1:15" ht="30" customHeight="1">
      <c r="A16" s="369"/>
      <c r="B16" s="372"/>
      <c r="C16" s="177" t="s">
        <v>79</v>
      </c>
      <c r="D16" s="172">
        <v>733</v>
      </c>
      <c r="E16" s="183" t="s">
        <v>83</v>
      </c>
      <c r="F16" s="183" t="s">
        <v>84</v>
      </c>
      <c r="G16" s="184" t="s">
        <v>87</v>
      </c>
      <c r="H16" s="172">
        <v>244</v>
      </c>
      <c r="I16" s="180"/>
      <c r="J16" s="180"/>
      <c r="K16" s="180">
        <f>K23+K28</f>
        <v>352.70000000000005</v>
      </c>
      <c r="L16" s="182"/>
      <c r="M16" s="182"/>
      <c r="N16" s="182"/>
      <c r="O16" s="182"/>
    </row>
    <row r="17" spans="1:15" ht="30" customHeight="1">
      <c r="A17" s="369"/>
      <c r="B17" s="372"/>
      <c r="C17" s="185" t="s">
        <v>116</v>
      </c>
      <c r="D17" s="186">
        <v>735</v>
      </c>
      <c r="E17" s="187" t="s">
        <v>88</v>
      </c>
      <c r="F17" s="187" t="s">
        <v>89</v>
      </c>
      <c r="G17" s="188">
        <v>1350191000</v>
      </c>
      <c r="H17" s="186">
        <v>244</v>
      </c>
      <c r="I17" s="189">
        <f>I29</f>
        <v>209.035</v>
      </c>
      <c r="J17" s="189">
        <v>2993.02726</v>
      </c>
      <c r="K17" s="190">
        <f>K29</f>
        <v>0</v>
      </c>
      <c r="L17" s="190">
        <f>L29</f>
        <v>0</v>
      </c>
      <c r="M17" s="190">
        <f>M29</f>
        <v>0</v>
      </c>
      <c r="N17" s="190">
        <f>N29</f>
        <v>0</v>
      </c>
      <c r="O17" s="190">
        <f>O29</f>
        <v>0</v>
      </c>
    </row>
    <row r="18" spans="1:15" ht="30" customHeight="1">
      <c r="A18" s="370"/>
      <c r="B18" s="373"/>
      <c r="C18" s="185" t="s">
        <v>116</v>
      </c>
      <c r="D18" s="186">
        <v>735</v>
      </c>
      <c r="E18" s="187" t="s">
        <v>83</v>
      </c>
      <c r="F18" s="187" t="s">
        <v>84</v>
      </c>
      <c r="G18" s="188">
        <v>1350120220</v>
      </c>
      <c r="H18" s="186">
        <v>244</v>
      </c>
      <c r="I18" s="186">
        <v>0</v>
      </c>
      <c r="J18" s="186">
        <v>248.978</v>
      </c>
      <c r="K18" s="190">
        <f>K30</f>
        <v>0</v>
      </c>
      <c r="L18" s="191">
        <v>0</v>
      </c>
      <c r="M18" s="191">
        <v>0</v>
      </c>
      <c r="N18" s="191">
        <v>0</v>
      </c>
      <c r="O18" s="192">
        <v>0</v>
      </c>
    </row>
    <row r="19" spans="1:15" ht="62.25">
      <c r="A19" s="172"/>
      <c r="B19" s="193" t="s">
        <v>90</v>
      </c>
      <c r="C19" s="177" t="s">
        <v>79</v>
      </c>
      <c r="D19" s="172">
        <v>733</v>
      </c>
      <c r="E19" s="183" t="s">
        <v>83</v>
      </c>
      <c r="F19" s="183" t="s">
        <v>84</v>
      </c>
      <c r="G19" s="184" t="s">
        <v>85</v>
      </c>
      <c r="H19" s="172">
        <v>811</v>
      </c>
      <c r="I19" s="172">
        <v>2642.48571</v>
      </c>
      <c r="J19" s="172">
        <v>3574.59389</v>
      </c>
      <c r="K19" s="182">
        <v>0</v>
      </c>
      <c r="L19" s="194">
        <v>0</v>
      </c>
      <c r="M19" s="194">
        <v>0</v>
      </c>
      <c r="N19" s="194">
        <v>0</v>
      </c>
      <c r="O19" s="195">
        <v>0</v>
      </c>
    </row>
    <row r="20" spans="1:15" ht="62.25">
      <c r="A20" s="172"/>
      <c r="B20" s="193" t="s">
        <v>90</v>
      </c>
      <c r="C20" s="177" t="s">
        <v>79</v>
      </c>
      <c r="D20" s="172">
        <v>733</v>
      </c>
      <c r="E20" s="183" t="s">
        <v>83</v>
      </c>
      <c r="F20" s="183" t="s">
        <v>84</v>
      </c>
      <c r="G20" s="184" t="s">
        <v>85</v>
      </c>
      <c r="H20" s="172">
        <v>244</v>
      </c>
      <c r="I20" s="172"/>
      <c r="J20" s="172"/>
      <c r="K20" s="180">
        <v>4522.01377</v>
      </c>
      <c r="L20" s="196">
        <v>4117.76433</v>
      </c>
      <c r="M20" s="197">
        <v>4714.6</v>
      </c>
      <c r="N20" s="194"/>
      <c r="O20" s="195"/>
    </row>
    <row r="21" spans="1:15" ht="62.25">
      <c r="A21" s="172"/>
      <c r="B21" s="193" t="s">
        <v>91</v>
      </c>
      <c r="C21" s="177" t="s">
        <v>79</v>
      </c>
      <c r="D21" s="172">
        <v>733</v>
      </c>
      <c r="E21" s="183" t="s">
        <v>83</v>
      </c>
      <c r="F21" s="183" t="s">
        <v>84</v>
      </c>
      <c r="G21" s="184" t="s">
        <v>85</v>
      </c>
      <c r="H21" s="172">
        <v>811</v>
      </c>
      <c r="I21" s="172">
        <v>326.59926</v>
      </c>
      <c r="J21" s="172">
        <v>72.9509</v>
      </c>
      <c r="K21" s="182">
        <v>0</v>
      </c>
      <c r="L21" s="194">
        <v>0</v>
      </c>
      <c r="M21" s="194">
        <v>0</v>
      </c>
      <c r="N21" s="194">
        <v>0</v>
      </c>
      <c r="O21" s="195">
        <v>0</v>
      </c>
    </row>
    <row r="22" spans="1:15" ht="62.25">
      <c r="A22" s="172"/>
      <c r="B22" s="193" t="s">
        <v>91</v>
      </c>
      <c r="C22" s="177" t="s">
        <v>79</v>
      </c>
      <c r="D22" s="172">
        <v>733</v>
      </c>
      <c r="E22" s="183" t="s">
        <v>83</v>
      </c>
      <c r="F22" s="183" t="s">
        <v>84</v>
      </c>
      <c r="G22" s="184" t="s">
        <v>85</v>
      </c>
      <c r="H22" s="172">
        <v>244</v>
      </c>
      <c r="I22" s="172"/>
      <c r="J22" s="172"/>
      <c r="K22" s="180">
        <v>92.28623</v>
      </c>
      <c r="L22" s="196">
        <v>84.03567</v>
      </c>
      <c r="M22" s="197">
        <v>96.2</v>
      </c>
      <c r="N22" s="194"/>
      <c r="O22" s="195"/>
    </row>
    <row r="23" spans="1:15" ht="62.25">
      <c r="A23" s="172"/>
      <c r="B23" s="193" t="s">
        <v>91</v>
      </c>
      <c r="C23" s="177" t="s">
        <v>79</v>
      </c>
      <c r="D23" s="172">
        <v>733</v>
      </c>
      <c r="E23" s="183" t="s">
        <v>83</v>
      </c>
      <c r="F23" s="183" t="s">
        <v>84</v>
      </c>
      <c r="G23" s="184" t="s">
        <v>87</v>
      </c>
      <c r="H23" s="172">
        <v>244</v>
      </c>
      <c r="I23" s="172"/>
      <c r="J23" s="172"/>
      <c r="K23" s="180">
        <v>335.1</v>
      </c>
      <c r="L23" s="196"/>
      <c r="M23" s="197"/>
      <c r="N23" s="194"/>
      <c r="O23" s="195"/>
    </row>
    <row r="24" spans="1:15" ht="46.5">
      <c r="A24" s="172"/>
      <c r="B24" s="193" t="s">
        <v>92</v>
      </c>
      <c r="C24" s="177" t="s">
        <v>79</v>
      </c>
      <c r="D24" s="172">
        <v>733</v>
      </c>
      <c r="E24" s="183" t="s">
        <v>83</v>
      </c>
      <c r="F24" s="183" t="s">
        <v>84</v>
      </c>
      <c r="G24" s="184" t="s">
        <v>85</v>
      </c>
      <c r="H24" s="172">
        <v>811</v>
      </c>
      <c r="I24" s="172">
        <v>329.79878</v>
      </c>
      <c r="J24" s="172">
        <v>191.97604</v>
      </c>
      <c r="K24" s="180">
        <v>0</v>
      </c>
      <c r="L24" s="194">
        <v>0</v>
      </c>
      <c r="M24" s="194">
        <v>0</v>
      </c>
      <c r="N24" s="194">
        <v>0</v>
      </c>
      <c r="O24" s="195">
        <v>0</v>
      </c>
    </row>
    <row r="25" spans="1:15" ht="46.5">
      <c r="A25" s="172"/>
      <c r="B25" s="193" t="s">
        <v>92</v>
      </c>
      <c r="C25" s="177" t="s">
        <v>79</v>
      </c>
      <c r="D25" s="172">
        <v>733</v>
      </c>
      <c r="E25" s="183" t="s">
        <v>83</v>
      </c>
      <c r="F25" s="183" t="s">
        <v>84</v>
      </c>
      <c r="G25" s="184" t="s">
        <v>85</v>
      </c>
      <c r="H25" s="172">
        <v>244</v>
      </c>
      <c r="I25" s="172"/>
      <c r="J25" s="172"/>
      <c r="K25" s="180">
        <v>242.9</v>
      </c>
      <c r="L25" s="196">
        <v>221.14737</v>
      </c>
      <c r="M25" s="194">
        <v>253.2</v>
      </c>
      <c r="N25" s="194"/>
      <c r="O25" s="195"/>
    </row>
    <row r="26" spans="1:15" ht="46.5">
      <c r="A26" s="172"/>
      <c r="B26" s="193" t="s">
        <v>92</v>
      </c>
      <c r="C26" s="177" t="s">
        <v>79</v>
      </c>
      <c r="D26" s="172">
        <v>733</v>
      </c>
      <c r="E26" s="183" t="s">
        <v>83</v>
      </c>
      <c r="F26" s="183" t="s">
        <v>84</v>
      </c>
      <c r="G26" s="184">
        <v>1350155550</v>
      </c>
      <c r="H26" s="172">
        <v>811</v>
      </c>
      <c r="I26" s="172"/>
      <c r="J26" s="172">
        <v>1906.29685</v>
      </c>
      <c r="K26" s="180">
        <v>0</v>
      </c>
      <c r="L26" s="194">
        <v>0</v>
      </c>
      <c r="M26" s="194">
        <v>0</v>
      </c>
      <c r="N26" s="194">
        <v>0</v>
      </c>
      <c r="O26" s="195">
        <v>0</v>
      </c>
    </row>
    <row r="27" spans="1:15" ht="44.25" customHeight="1">
      <c r="A27" s="172"/>
      <c r="B27" s="193" t="s">
        <v>92</v>
      </c>
      <c r="C27" s="177" t="s">
        <v>79</v>
      </c>
      <c r="D27" s="172">
        <v>733</v>
      </c>
      <c r="E27" s="183" t="s">
        <v>83</v>
      </c>
      <c r="F27" s="183" t="s">
        <v>84</v>
      </c>
      <c r="G27" s="184">
        <v>1350120220</v>
      </c>
      <c r="H27" s="172">
        <v>244</v>
      </c>
      <c r="I27" s="172">
        <v>1441.20628</v>
      </c>
      <c r="J27" s="172">
        <v>313.082</v>
      </c>
      <c r="K27" s="180">
        <v>2600.094</v>
      </c>
      <c r="L27" s="172">
        <v>9978.85263</v>
      </c>
      <c r="M27" s="194">
        <v>8246.8</v>
      </c>
      <c r="N27" s="194">
        <v>8500</v>
      </c>
      <c r="O27" s="195">
        <v>0</v>
      </c>
    </row>
    <row r="28" spans="1:15" ht="54" customHeight="1">
      <c r="A28" s="172"/>
      <c r="B28" s="193" t="s">
        <v>92</v>
      </c>
      <c r="C28" s="177" t="s">
        <v>79</v>
      </c>
      <c r="D28" s="172">
        <v>733</v>
      </c>
      <c r="E28" s="183" t="s">
        <v>83</v>
      </c>
      <c r="F28" s="183" t="s">
        <v>84</v>
      </c>
      <c r="G28" s="184" t="s">
        <v>87</v>
      </c>
      <c r="H28" s="172">
        <v>244</v>
      </c>
      <c r="I28" s="172"/>
      <c r="J28" s="172"/>
      <c r="K28" s="180">
        <v>17.6</v>
      </c>
      <c r="L28" s="172"/>
      <c r="M28" s="194"/>
      <c r="N28" s="194"/>
      <c r="O28" s="195"/>
    </row>
    <row r="29" spans="1:15" ht="46.5">
      <c r="A29" s="172"/>
      <c r="B29" s="193" t="s">
        <v>92</v>
      </c>
      <c r="C29" s="185" t="s">
        <v>116</v>
      </c>
      <c r="D29" s="186">
        <v>735</v>
      </c>
      <c r="E29" s="187" t="s">
        <v>88</v>
      </c>
      <c r="F29" s="187" t="s">
        <v>89</v>
      </c>
      <c r="G29" s="188">
        <v>1350191000</v>
      </c>
      <c r="H29" s="186">
        <v>244</v>
      </c>
      <c r="I29" s="186">
        <v>209.035</v>
      </c>
      <c r="J29" s="186">
        <v>2993.02726</v>
      </c>
      <c r="K29" s="190">
        <v>0</v>
      </c>
      <c r="L29" s="191">
        <v>0</v>
      </c>
      <c r="M29" s="191">
        <v>0</v>
      </c>
      <c r="N29" s="191">
        <v>0</v>
      </c>
      <c r="O29" s="192">
        <v>0</v>
      </c>
    </row>
    <row r="30" spans="1:15" ht="54" customHeight="1">
      <c r="A30" s="172"/>
      <c r="B30" s="193" t="s">
        <v>92</v>
      </c>
      <c r="C30" s="185" t="s">
        <v>116</v>
      </c>
      <c r="D30" s="186">
        <v>735</v>
      </c>
      <c r="E30" s="187" t="s">
        <v>83</v>
      </c>
      <c r="F30" s="187" t="s">
        <v>84</v>
      </c>
      <c r="G30" s="188">
        <v>1350120220</v>
      </c>
      <c r="H30" s="186">
        <v>244</v>
      </c>
      <c r="I30" s="186">
        <v>0</v>
      </c>
      <c r="J30" s="186">
        <v>248.978</v>
      </c>
      <c r="K30" s="190">
        <v>0</v>
      </c>
      <c r="L30" s="191">
        <v>0</v>
      </c>
      <c r="M30" s="191">
        <v>0</v>
      </c>
      <c r="N30" s="191">
        <v>0</v>
      </c>
      <c r="O30" s="192">
        <v>0</v>
      </c>
    </row>
    <row r="31" spans="1:15" ht="86.25" customHeight="1">
      <c r="A31" s="177" t="s">
        <v>93</v>
      </c>
      <c r="B31" s="198" t="s">
        <v>94</v>
      </c>
      <c r="C31" s="177" t="s">
        <v>79</v>
      </c>
      <c r="D31" s="172"/>
      <c r="E31" s="183"/>
      <c r="F31" s="183"/>
      <c r="G31" s="172"/>
      <c r="H31" s="172"/>
      <c r="I31" s="172"/>
      <c r="J31" s="182">
        <v>0</v>
      </c>
      <c r="K31" s="182">
        <v>0</v>
      </c>
      <c r="L31" s="194">
        <v>0</v>
      </c>
      <c r="M31" s="194">
        <v>0</v>
      </c>
      <c r="N31" s="194">
        <v>0</v>
      </c>
      <c r="O31" s="195">
        <v>0</v>
      </c>
    </row>
    <row r="32" spans="1:15" ht="15">
      <c r="A32" s="177"/>
      <c r="B32" s="193"/>
      <c r="C32" s="177"/>
      <c r="D32" s="172"/>
      <c r="E32" s="183"/>
      <c r="F32" s="183"/>
      <c r="G32" s="172"/>
      <c r="H32" s="172"/>
      <c r="I32" s="172"/>
      <c r="J32" s="172"/>
      <c r="K32" s="172"/>
      <c r="L32" s="175"/>
      <c r="M32" s="175"/>
      <c r="N32" s="175"/>
      <c r="O32" s="176"/>
    </row>
    <row r="33" spans="1:15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99"/>
      <c r="L33" s="199"/>
      <c r="M33" s="199"/>
      <c r="N33" s="199"/>
      <c r="O33" s="199"/>
    </row>
    <row r="34" spans="1:15" ht="15">
      <c r="A34" s="16" t="s">
        <v>504</v>
      </c>
      <c r="B34" s="16"/>
      <c r="C34" s="16"/>
      <c r="D34" s="16"/>
      <c r="E34" s="16"/>
      <c r="F34" s="16"/>
      <c r="G34" s="16"/>
      <c r="H34" s="16"/>
      <c r="I34" s="16"/>
      <c r="J34" s="16"/>
      <c r="K34" s="199"/>
      <c r="L34" s="199"/>
      <c r="M34" s="199"/>
      <c r="N34" s="199"/>
      <c r="O34" s="199"/>
    </row>
    <row r="35" spans="1:10" ht="13.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</sheetData>
  <mergeCells count="11">
    <mergeCell ref="A6:O6"/>
    <mergeCell ref="L1:O1"/>
    <mergeCell ref="L2:O2"/>
    <mergeCell ref="L3:O3"/>
    <mergeCell ref="L4:O4"/>
    <mergeCell ref="A12:A18"/>
    <mergeCell ref="B12:B18"/>
    <mergeCell ref="D7:H7"/>
    <mergeCell ref="I7:O7"/>
    <mergeCell ref="A9:A11"/>
    <mergeCell ref="B9:B11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workbookViewId="0" topLeftCell="A1">
      <selection activeCell="D49" sqref="D49:D55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3" ht="15" customHeight="1">
      <c r="A1" s="267" t="s">
        <v>274</v>
      </c>
      <c r="B1" s="267"/>
      <c r="C1" s="267"/>
      <c r="D1" s="267"/>
      <c r="E1" s="267"/>
      <c r="F1" s="267"/>
      <c r="G1" s="267"/>
      <c r="H1" s="267"/>
      <c r="I1" s="267"/>
      <c r="J1" s="267"/>
      <c r="K1" s="64"/>
      <c r="L1" s="64"/>
      <c r="M1" s="64"/>
    </row>
    <row r="2" spans="1:13" ht="21" customHeight="1">
      <c r="A2" s="265" t="s">
        <v>453</v>
      </c>
      <c r="B2" s="265"/>
      <c r="C2" s="265"/>
      <c r="D2" s="265"/>
      <c r="E2" s="265"/>
      <c r="F2" s="265"/>
      <c r="G2" s="265"/>
      <c r="H2" s="265"/>
      <c r="I2" s="265"/>
      <c r="J2" s="265"/>
      <c r="K2" s="87"/>
      <c r="L2" s="87"/>
      <c r="M2" s="87"/>
    </row>
    <row r="3" spans="1:13" ht="15">
      <c r="A3" s="265" t="s">
        <v>454</v>
      </c>
      <c r="B3" s="265"/>
      <c r="C3" s="265"/>
      <c r="D3" s="265"/>
      <c r="E3" s="265"/>
      <c r="F3" s="265"/>
      <c r="G3" s="265"/>
      <c r="H3" s="265"/>
      <c r="I3" s="265"/>
      <c r="J3" s="265"/>
      <c r="K3" s="29"/>
      <c r="L3" s="29"/>
      <c r="M3" s="29"/>
    </row>
    <row r="4" spans="1:13" ht="15">
      <c r="A4" s="265" t="s">
        <v>438</v>
      </c>
      <c r="B4" s="265"/>
      <c r="C4" s="265"/>
      <c r="D4" s="265"/>
      <c r="E4" s="265"/>
      <c r="F4" s="265"/>
      <c r="G4" s="265"/>
      <c r="H4" s="265"/>
      <c r="I4" s="265"/>
      <c r="J4" s="265"/>
      <c r="K4" s="29"/>
      <c r="L4" s="29"/>
      <c r="M4" s="29"/>
    </row>
    <row r="5" spans="1:13" ht="15.75" customHeight="1">
      <c r="A5" s="265" t="s">
        <v>439</v>
      </c>
      <c r="B5" s="265"/>
      <c r="C5" s="265"/>
      <c r="D5" s="265"/>
      <c r="E5" s="265"/>
      <c r="F5" s="265"/>
      <c r="G5" s="265"/>
      <c r="H5" s="265"/>
      <c r="I5" s="265"/>
      <c r="J5" s="265"/>
      <c r="K5" s="29"/>
      <c r="L5" s="29"/>
      <c r="M5" s="29"/>
    </row>
    <row r="6" spans="1:10" ht="15">
      <c r="A6" s="11"/>
      <c r="H6" s="265"/>
      <c r="I6" s="265"/>
      <c r="J6" s="265"/>
    </row>
    <row r="7" spans="1:13" ht="42" customHeight="1">
      <c r="A7" s="241" t="s">
        <v>309</v>
      </c>
      <c r="B7" s="241"/>
      <c r="C7" s="241"/>
      <c r="D7" s="241"/>
      <c r="E7" s="241"/>
      <c r="F7" s="241"/>
      <c r="G7" s="241"/>
      <c r="H7" s="241"/>
      <c r="I7" s="241"/>
      <c r="J7" s="241"/>
      <c r="K7" s="41"/>
      <c r="L7" s="41"/>
      <c r="M7" s="41"/>
    </row>
    <row r="8" ht="19.5" customHeight="1">
      <c r="A8" s="12"/>
    </row>
    <row r="9" spans="1:10" ht="28.5" customHeight="1">
      <c r="A9" s="309" t="s">
        <v>110</v>
      </c>
      <c r="B9" s="309" t="s">
        <v>145</v>
      </c>
      <c r="C9" s="309" t="s">
        <v>123</v>
      </c>
      <c r="D9" s="309" t="s">
        <v>146</v>
      </c>
      <c r="E9" s="309" t="s">
        <v>111</v>
      </c>
      <c r="F9" s="309"/>
      <c r="G9" s="309"/>
      <c r="H9" s="309" t="s">
        <v>125</v>
      </c>
      <c r="I9" s="309" t="s">
        <v>147</v>
      </c>
      <c r="J9" s="300" t="s">
        <v>138</v>
      </c>
    </row>
    <row r="10" spans="1:10" ht="27.75" customHeight="1">
      <c r="A10" s="309"/>
      <c r="B10" s="309"/>
      <c r="C10" s="309"/>
      <c r="D10" s="309"/>
      <c r="E10" s="309" t="s">
        <v>112</v>
      </c>
      <c r="F10" s="309" t="s">
        <v>128</v>
      </c>
      <c r="G10" s="309"/>
      <c r="H10" s="309"/>
      <c r="I10" s="309"/>
      <c r="J10" s="300"/>
    </row>
    <row r="11" spans="1:10" ht="48" customHeight="1">
      <c r="A11" s="309"/>
      <c r="B11" s="309"/>
      <c r="C11" s="309"/>
      <c r="D11" s="309"/>
      <c r="E11" s="309"/>
      <c r="F11" s="5" t="s">
        <v>129</v>
      </c>
      <c r="G11" s="5" t="s">
        <v>113</v>
      </c>
      <c r="H11" s="309"/>
      <c r="I11" s="309"/>
      <c r="J11" s="300"/>
    </row>
    <row r="12" spans="1:10" ht="19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6">
        <v>10</v>
      </c>
    </row>
    <row r="13" spans="1:10" ht="19.5" customHeight="1">
      <c r="A13" s="26">
        <v>1</v>
      </c>
      <c r="B13" s="381" t="s">
        <v>298</v>
      </c>
      <c r="C13" s="381"/>
      <c r="D13" s="381"/>
      <c r="E13" s="381"/>
      <c r="F13" s="381"/>
      <c r="G13" s="381"/>
      <c r="H13" s="381"/>
      <c r="I13" s="381"/>
      <c r="J13" s="381"/>
    </row>
    <row r="14" spans="1:10" ht="32.25" customHeight="1">
      <c r="A14" s="299" t="s">
        <v>346</v>
      </c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29.25" customHeight="1">
      <c r="A15" s="299" t="s">
        <v>347</v>
      </c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9.5" customHeight="1">
      <c r="A16" s="382" t="s">
        <v>115</v>
      </c>
      <c r="B16" s="223" t="s">
        <v>299</v>
      </c>
      <c r="C16" s="6" t="s">
        <v>153</v>
      </c>
      <c r="D16" s="38">
        <f>G16</f>
        <v>5.99712</v>
      </c>
      <c r="E16" s="38">
        <v>0</v>
      </c>
      <c r="F16" s="38">
        <v>0</v>
      </c>
      <c r="G16" s="38">
        <v>5.99712</v>
      </c>
      <c r="H16" s="33">
        <v>0</v>
      </c>
      <c r="I16" s="223" t="s">
        <v>300</v>
      </c>
      <c r="J16" s="223" t="s">
        <v>301</v>
      </c>
    </row>
    <row r="17" spans="1:10" ht="19.5" customHeight="1">
      <c r="A17" s="383"/>
      <c r="B17" s="224"/>
      <c r="C17" s="6" t="s">
        <v>154</v>
      </c>
      <c r="D17" s="38">
        <v>0</v>
      </c>
      <c r="E17" s="38">
        <v>0</v>
      </c>
      <c r="F17" s="38">
        <v>0</v>
      </c>
      <c r="G17" s="38">
        <v>0</v>
      </c>
      <c r="H17" s="33">
        <v>0</v>
      </c>
      <c r="I17" s="224"/>
      <c r="J17" s="224"/>
    </row>
    <row r="18" spans="1:10" ht="19.5" customHeight="1">
      <c r="A18" s="383"/>
      <c r="B18" s="224"/>
      <c r="C18" s="42" t="s">
        <v>155</v>
      </c>
      <c r="D18" s="32">
        <f>G18</f>
        <v>0</v>
      </c>
      <c r="E18" s="32">
        <v>0</v>
      </c>
      <c r="F18" s="32">
        <v>0</v>
      </c>
      <c r="G18" s="32">
        <v>0</v>
      </c>
      <c r="H18" s="49">
        <v>0</v>
      </c>
      <c r="I18" s="224"/>
      <c r="J18" s="224"/>
    </row>
    <row r="19" spans="1:10" ht="19.5" customHeight="1">
      <c r="A19" s="383"/>
      <c r="B19" s="224"/>
      <c r="C19" s="42" t="s">
        <v>211</v>
      </c>
      <c r="D19" s="32">
        <v>20</v>
      </c>
      <c r="E19" s="32">
        <v>0</v>
      </c>
      <c r="F19" s="32">
        <v>0</v>
      </c>
      <c r="G19" s="32">
        <v>20</v>
      </c>
      <c r="H19" s="49">
        <v>0</v>
      </c>
      <c r="I19" s="224"/>
      <c r="J19" s="224"/>
    </row>
    <row r="20" spans="1:10" ht="19.5" customHeight="1">
      <c r="A20" s="383"/>
      <c r="B20" s="224"/>
      <c r="C20" s="68" t="s">
        <v>222</v>
      </c>
      <c r="D20" s="67">
        <v>20</v>
      </c>
      <c r="E20" s="67">
        <v>0</v>
      </c>
      <c r="F20" s="67">
        <v>0</v>
      </c>
      <c r="G20" s="67">
        <v>20</v>
      </c>
      <c r="H20" s="70">
        <v>0</v>
      </c>
      <c r="I20" s="224"/>
      <c r="J20" s="224"/>
    </row>
    <row r="21" spans="1:10" ht="19.5" customHeight="1">
      <c r="A21" s="383"/>
      <c r="B21" s="224"/>
      <c r="C21" s="42" t="s">
        <v>223</v>
      </c>
      <c r="D21" s="32">
        <v>20</v>
      </c>
      <c r="E21" s="32">
        <v>0</v>
      </c>
      <c r="F21" s="32">
        <v>0</v>
      </c>
      <c r="G21" s="32">
        <v>20</v>
      </c>
      <c r="H21" s="49">
        <v>0</v>
      </c>
      <c r="I21" s="224"/>
      <c r="J21" s="224"/>
    </row>
    <row r="22" spans="1:10" ht="19.5" customHeight="1">
      <c r="A22" s="384"/>
      <c r="B22" s="303"/>
      <c r="C22" s="42" t="s">
        <v>455</v>
      </c>
      <c r="D22" s="32">
        <v>20</v>
      </c>
      <c r="E22" s="32">
        <v>0</v>
      </c>
      <c r="F22" s="32">
        <v>0</v>
      </c>
      <c r="G22" s="32">
        <v>20</v>
      </c>
      <c r="H22" s="49">
        <v>0</v>
      </c>
      <c r="I22" s="303"/>
      <c r="J22" s="303"/>
    </row>
    <row r="23" spans="1:10" ht="19.5" customHeight="1">
      <c r="A23" s="378" t="s">
        <v>118</v>
      </c>
      <c r="B23" s="279" t="s">
        <v>305</v>
      </c>
      <c r="C23" s="42" t="s">
        <v>153</v>
      </c>
      <c r="D23" s="32">
        <f aca="true" t="shared" si="0" ref="D23:D37">G23</f>
        <v>2840.72484</v>
      </c>
      <c r="E23" s="32">
        <v>0</v>
      </c>
      <c r="F23" s="32">
        <v>0</v>
      </c>
      <c r="G23" s="32">
        <v>2840.72484</v>
      </c>
      <c r="H23" s="49">
        <v>0</v>
      </c>
      <c r="I23" s="223" t="s">
        <v>119</v>
      </c>
      <c r="J23" s="223" t="s">
        <v>306</v>
      </c>
    </row>
    <row r="24" spans="1:10" ht="19.5" customHeight="1">
      <c r="A24" s="379"/>
      <c r="B24" s="290"/>
      <c r="C24" s="42" t="s">
        <v>154</v>
      </c>
      <c r="D24" s="32">
        <f t="shared" si="0"/>
        <v>2959.38196</v>
      </c>
      <c r="E24" s="32">
        <v>0</v>
      </c>
      <c r="F24" s="32">
        <v>0</v>
      </c>
      <c r="G24" s="32">
        <v>2959.38196</v>
      </c>
      <c r="H24" s="49">
        <v>0</v>
      </c>
      <c r="I24" s="224"/>
      <c r="J24" s="224"/>
    </row>
    <row r="25" spans="1:10" ht="19.5" customHeight="1">
      <c r="A25" s="379"/>
      <c r="B25" s="290"/>
      <c r="C25" s="42" t="s">
        <v>155</v>
      </c>
      <c r="D25" s="32">
        <f>G25</f>
        <v>2827.77297</v>
      </c>
      <c r="E25" s="32">
        <v>0</v>
      </c>
      <c r="F25" s="32">
        <v>0</v>
      </c>
      <c r="G25" s="32">
        <v>2827.77297</v>
      </c>
      <c r="H25" s="49">
        <v>0</v>
      </c>
      <c r="I25" s="224"/>
      <c r="J25" s="224"/>
    </row>
    <row r="26" spans="1:10" ht="19.5" customHeight="1">
      <c r="A26" s="379"/>
      <c r="B26" s="290"/>
      <c r="C26" s="42" t="s">
        <v>211</v>
      </c>
      <c r="D26" s="32">
        <f>G26</f>
        <v>4888.36371</v>
      </c>
      <c r="E26" s="32">
        <v>0</v>
      </c>
      <c r="F26" s="32">
        <v>0</v>
      </c>
      <c r="G26" s="32">
        <v>4888.36371</v>
      </c>
      <c r="H26" s="49">
        <v>0</v>
      </c>
      <c r="I26" s="224"/>
      <c r="J26" s="224"/>
    </row>
    <row r="27" spans="1:10" ht="19.5" customHeight="1">
      <c r="A27" s="379"/>
      <c r="B27" s="290"/>
      <c r="C27" s="68" t="s">
        <v>222</v>
      </c>
      <c r="D27" s="67">
        <f>G27</f>
        <v>3848.87</v>
      </c>
      <c r="E27" s="67">
        <v>0</v>
      </c>
      <c r="F27" s="67">
        <v>0</v>
      </c>
      <c r="G27" s="67">
        <v>3848.87</v>
      </c>
      <c r="H27" s="70">
        <v>0</v>
      </c>
      <c r="I27" s="224"/>
      <c r="J27" s="224"/>
    </row>
    <row r="28" spans="1:10" ht="19.5" customHeight="1">
      <c r="A28" s="379"/>
      <c r="B28" s="290"/>
      <c r="C28" s="42" t="s">
        <v>223</v>
      </c>
      <c r="D28" s="32">
        <f>G28</f>
        <v>3900</v>
      </c>
      <c r="E28" s="32">
        <v>0</v>
      </c>
      <c r="F28" s="32">
        <v>0</v>
      </c>
      <c r="G28" s="32">
        <v>3900</v>
      </c>
      <c r="H28" s="49">
        <v>0</v>
      </c>
      <c r="I28" s="224"/>
      <c r="J28" s="224"/>
    </row>
    <row r="29" spans="1:10" ht="19.5" customHeight="1">
      <c r="A29" s="380"/>
      <c r="B29" s="280"/>
      <c r="C29" s="42" t="s">
        <v>455</v>
      </c>
      <c r="D29" s="32">
        <f>G29</f>
        <v>3900</v>
      </c>
      <c r="E29" s="32">
        <v>0</v>
      </c>
      <c r="F29" s="32">
        <v>0</v>
      </c>
      <c r="G29" s="32">
        <v>3900</v>
      </c>
      <c r="H29" s="49">
        <v>0</v>
      </c>
      <c r="I29" s="303"/>
      <c r="J29" s="303"/>
    </row>
    <row r="30" spans="1:10" ht="19.5" customHeight="1">
      <c r="A30" s="378" t="s">
        <v>120</v>
      </c>
      <c r="B30" s="279" t="s">
        <v>310</v>
      </c>
      <c r="C30" s="42" t="s">
        <v>153</v>
      </c>
      <c r="D30" s="32">
        <f t="shared" si="0"/>
        <v>506.2011</v>
      </c>
      <c r="E30" s="32">
        <v>0</v>
      </c>
      <c r="F30" s="32">
        <v>0</v>
      </c>
      <c r="G30" s="32">
        <v>506.2011</v>
      </c>
      <c r="H30" s="32">
        <v>0</v>
      </c>
      <c r="I30" s="223" t="s">
        <v>119</v>
      </c>
      <c r="J30" s="237" t="s">
        <v>307</v>
      </c>
    </row>
    <row r="31" spans="1:10" ht="19.5" customHeight="1">
      <c r="A31" s="379"/>
      <c r="B31" s="290"/>
      <c r="C31" s="42" t="s">
        <v>154</v>
      </c>
      <c r="D31" s="32">
        <f>G31</f>
        <v>457.97888</v>
      </c>
      <c r="E31" s="32">
        <v>0</v>
      </c>
      <c r="F31" s="32">
        <v>0</v>
      </c>
      <c r="G31" s="32">
        <v>457.97888</v>
      </c>
      <c r="H31" s="32">
        <v>0</v>
      </c>
      <c r="I31" s="224"/>
      <c r="J31" s="238"/>
    </row>
    <row r="32" spans="1:10" ht="19.5" customHeight="1">
      <c r="A32" s="379"/>
      <c r="B32" s="290"/>
      <c r="C32" s="42" t="s">
        <v>155</v>
      </c>
      <c r="D32" s="32">
        <f t="shared" si="0"/>
        <v>428.78789</v>
      </c>
      <c r="E32" s="32">
        <v>0</v>
      </c>
      <c r="F32" s="32">
        <v>0</v>
      </c>
      <c r="G32" s="32">
        <v>428.78789</v>
      </c>
      <c r="H32" s="32">
        <v>0</v>
      </c>
      <c r="I32" s="224"/>
      <c r="J32" s="238"/>
    </row>
    <row r="33" spans="1:10" ht="19.5" customHeight="1">
      <c r="A33" s="379"/>
      <c r="B33" s="290"/>
      <c r="C33" s="42" t="s">
        <v>211</v>
      </c>
      <c r="D33" s="32">
        <f t="shared" si="0"/>
        <v>515.5739</v>
      </c>
      <c r="E33" s="32">
        <v>0</v>
      </c>
      <c r="F33" s="32">
        <v>0</v>
      </c>
      <c r="G33" s="32">
        <v>515.5739</v>
      </c>
      <c r="H33" s="32">
        <v>0</v>
      </c>
      <c r="I33" s="224"/>
      <c r="J33" s="238"/>
    </row>
    <row r="34" spans="1:10" ht="19.5" customHeight="1">
      <c r="A34" s="379"/>
      <c r="B34" s="290"/>
      <c r="C34" s="68" t="s">
        <v>222</v>
      </c>
      <c r="D34" s="67">
        <f t="shared" si="0"/>
        <v>656.76</v>
      </c>
      <c r="E34" s="67">
        <v>0</v>
      </c>
      <c r="F34" s="67">
        <v>0</v>
      </c>
      <c r="G34" s="67">
        <v>656.76</v>
      </c>
      <c r="H34" s="67">
        <v>0</v>
      </c>
      <c r="I34" s="224"/>
      <c r="J34" s="238"/>
    </row>
    <row r="35" spans="1:10" ht="19.5" customHeight="1">
      <c r="A35" s="379"/>
      <c r="B35" s="290"/>
      <c r="C35" s="6" t="s">
        <v>223</v>
      </c>
      <c r="D35" s="32">
        <f>G35</f>
        <v>676.5</v>
      </c>
      <c r="E35" s="32">
        <v>0</v>
      </c>
      <c r="F35" s="32">
        <v>0</v>
      </c>
      <c r="G35" s="32">
        <v>676.5</v>
      </c>
      <c r="H35" s="38">
        <v>0</v>
      </c>
      <c r="I35" s="224"/>
      <c r="J35" s="238"/>
    </row>
    <row r="36" spans="1:10" ht="19.5" customHeight="1">
      <c r="A36" s="380"/>
      <c r="B36" s="280"/>
      <c r="C36" s="6" t="s">
        <v>455</v>
      </c>
      <c r="D36" s="32">
        <f>G36</f>
        <v>676.5</v>
      </c>
      <c r="E36" s="32">
        <v>0</v>
      </c>
      <c r="F36" s="32">
        <v>0</v>
      </c>
      <c r="G36" s="32">
        <v>676.5</v>
      </c>
      <c r="H36" s="38">
        <v>0</v>
      </c>
      <c r="I36" s="303"/>
      <c r="J36" s="239"/>
    </row>
    <row r="37" spans="1:10" ht="30" customHeight="1">
      <c r="A37" s="82" t="s">
        <v>121</v>
      </c>
      <c r="B37" s="40" t="s">
        <v>308</v>
      </c>
      <c r="C37" s="10" t="s">
        <v>153</v>
      </c>
      <c r="D37" s="31">
        <f t="shared" si="0"/>
        <v>31.93577</v>
      </c>
      <c r="E37" s="31">
        <v>0</v>
      </c>
      <c r="F37" s="32">
        <v>0</v>
      </c>
      <c r="G37" s="31">
        <v>31.93577</v>
      </c>
      <c r="H37" s="31">
        <v>0</v>
      </c>
      <c r="I37" s="40" t="s">
        <v>144</v>
      </c>
      <c r="J37" s="237" t="s">
        <v>307</v>
      </c>
    </row>
    <row r="38" spans="1:10" ht="69.75" customHeight="1">
      <c r="A38" s="58" t="s">
        <v>149</v>
      </c>
      <c r="B38" s="40" t="s">
        <v>348</v>
      </c>
      <c r="C38" s="10" t="s">
        <v>155</v>
      </c>
      <c r="D38" s="31">
        <f>G38</f>
        <v>0</v>
      </c>
      <c r="E38" s="31">
        <v>0</v>
      </c>
      <c r="F38" s="32">
        <v>0</v>
      </c>
      <c r="G38" s="31">
        <v>0</v>
      </c>
      <c r="H38" s="31">
        <v>0</v>
      </c>
      <c r="I38" s="40" t="s">
        <v>144</v>
      </c>
      <c r="J38" s="238"/>
    </row>
    <row r="39" spans="1:10" ht="19.5" customHeight="1">
      <c r="A39" s="77" t="s">
        <v>157</v>
      </c>
      <c r="B39" s="385" t="s">
        <v>349</v>
      </c>
      <c r="C39" s="386"/>
      <c r="D39" s="386"/>
      <c r="E39" s="386"/>
      <c r="F39" s="386"/>
      <c r="G39" s="386"/>
      <c r="H39" s="386"/>
      <c r="I39" s="386"/>
      <c r="J39" s="387"/>
    </row>
    <row r="40" spans="1:10" ht="19.5" customHeight="1">
      <c r="A40" s="284" t="s">
        <v>350</v>
      </c>
      <c r="B40" s="285"/>
      <c r="C40" s="285"/>
      <c r="D40" s="285"/>
      <c r="E40" s="285"/>
      <c r="F40" s="285"/>
      <c r="G40" s="285"/>
      <c r="H40" s="285"/>
      <c r="I40" s="285"/>
      <c r="J40" s="286"/>
    </row>
    <row r="41" spans="1:10" ht="19.5" customHeight="1">
      <c r="A41" s="284" t="s">
        <v>351</v>
      </c>
      <c r="B41" s="285"/>
      <c r="C41" s="285"/>
      <c r="D41" s="285"/>
      <c r="E41" s="285"/>
      <c r="F41" s="285"/>
      <c r="G41" s="285"/>
      <c r="H41" s="285"/>
      <c r="I41" s="285"/>
      <c r="J41" s="286"/>
    </row>
    <row r="42" spans="1:10" ht="19.5" customHeight="1">
      <c r="A42" s="378" t="s">
        <v>160</v>
      </c>
      <c r="B42" s="223" t="s">
        <v>302</v>
      </c>
      <c r="C42" s="6" t="s">
        <v>153</v>
      </c>
      <c r="D42" s="38">
        <f aca="true" t="shared" si="1" ref="D42:D47">G42</f>
        <v>327.68481</v>
      </c>
      <c r="E42" s="38">
        <v>0</v>
      </c>
      <c r="F42" s="38">
        <v>0</v>
      </c>
      <c r="G42" s="38">
        <v>327.68481</v>
      </c>
      <c r="H42" s="33">
        <v>0</v>
      </c>
      <c r="I42" s="237" t="s">
        <v>119</v>
      </c>
      <c r="J42" s="223" t="s">
        <v>304</v>
      </c>
    </row>
    <row r="43" spans="1:10" ht="19.5" customHeight="1">
      <c r="A43" s="379"/>
      <c r="B43" s="224"/>
      <c r="C43" s="6" t="s">
        <v>154</v>
      </c>
      <c r="D43" s="32">
        <f t="shared" si="1"/>
        <v>392.20377</v>
      </c>
      <c r="E43" s="32">
        <v>0</v>
      </c>
      <c r="F43" s="32">
        <v>0</v>
      </c>
      <c r="G43" s="32">
        <v>392.20377</v>
      </c>
      <c r="H43" s="33">
        <v>0</v>
      </c>
      <c r="I43" s="238"/>
      <c r="J43" s="224"/>
    </row>
    <row r="44" spans="1:10" ht="19.5" customHeight="1">
      <c r="A44" s="379"/>
      <c r="B44" s="224"/>
      <c r="C44" s="42" t="s">
        <v>155</v>
      </c>
      <c r="D44" s="32">
        <f t="shared" si="1"/>
        <v>399.77835</v>
      </c>
      <c r="E44" s="32">
        <v>0</v>
      </c>
      <c r="F44" s="32">
        <v>0</v>
      </c>
      <c r="G44" s="32">
        <v>399.77835</v>
      </c>
      <c r="H44" s="49">
        <v>0</v>
      </c>
      <c r="I44" s="238"/>
      <c r="J44" s="224"/>
    </row>
    <row r="45" spans="1:10" ht="19.5" customHeight="1">
      <c r="A45" s="379"/>
      <c r="B45" s="224"/>
      <c r="C45" s="42" t="s">
        <v>211</v>
      </c>
      <c r="D45" s="32">
        <f t="shared" si="1"/>
        <v>432.511</v>
      </c>
      <c r="E45" s="32">
        <v>0</v>
      </c>
      <c r="F45" s="32">
        <v>0</v>
      </c>
      <c r="G45" s="32">
        <v>432.511</v>
      </c>
      <c r="H45" s="49">
        <v>0</v>
      </c>
      <c r="I45" s="238"/>
      <c r="J45" s="224"/>
    </row>
    <row r="46" spans="1:10" ht="19.5" customHeight="1">
      <c r="A46" s="379"/>
      <c r="B46" s="224"/>
      <c r="C46" s="68" t="s">
        <v>222</v>
      </c>
      <c r="D46" s="67">
        <f t="shared" si="1"/>
        <v>313.161</v>
      </c>
      <c r="E46" s="67">
        <v>0</v>
      </c>
      <c r="F46" s="67">
        <v>0</v>
      </c>
      <c r="G46" s="67">
        <v>313.161</v>
      </c>
      <c r="H46" s="70">
        <v>0</v>
      </c>
      <c r="I46" s="238"/>
      <c r="J46" s="224"/>
    </row>
    <row r="47" spans="1:10" ht="19.5" customHeight="1">
      <c r="A47" s="379"/>
      <c r="B47" s="224"/>
      <c r="C47" s="6" t="s">
        <v>223</v>
      </c>
      <c r="D47" s="32">
        <f t="shared" si="1"/>
        <v>372.421</v>
      </c>
      <c r="E47" s="32">
        <v>0</v>
      </c>
      <c r="F47" s="32">
        <v>0</v>
      </c>
      <c r="G47" s="32">
        <v>372.421</v>
      </c>
      <c r="H47" s="33">
        <v>0</v>
      </c>
      <c r="I47" s="238"/>
      <c r="J47" s="224"/>
    </row>
    <row r="48" spans="1:10" ht="19.5" customHeight="1">
      <c r="A48" s="380"/>
      <c r="B48" s="303"/>
      <c r="C48" s="6" t="s">
        <v>455</v>
      </c>
      <c r="D48" s="32">
        <f>G48</f>
        <v>372.421</v>
      </c>
      <c r="E48" s="32">
        <v>0</v>
      </c>
      <c r="F48" s="32">
        <v>0</v>
      </c>
      <c r="G48" s="32">
        <v>372.421</v>
      </c>
      <c r="H48" s="33">
        <v>0</v>
      </c>
      <c r="I48" s="239"/>
      <c r="J48" s="303"/>
    </row>
    <row r="49" spans="1:10" ht="19.5" customHeight="1">
      <c r="A49" s="389"/>
      <c r="B49" s="390" t="s">
        <v>114</v>
      </c>
      <c r="C49" s="18" t="s">
        <v>153</v>
      </c>
      <c r="D49" s="39">
        <f>D16+D23+D30+D37+D42</f>
        <v>3712.5436400000003</v>
      </c>
      <c r="E49" s="39">
        <f>E16+E23+E30+E37+E42</f>
        <v>0</v>
      </c>
      <c r="F49" s="39">
        <f>F16+F23+F30+F37+F42</f>
        <v>0</v>
      </c>
      <c r="G49" s="39">
        <f>G16+G23+G30+G37+G42</f>
        <v>3712.5436400000003</v>
      </c>
      <c r="H49" s="39">
        <v>0</v>
      </c>
      <c r="I49" s="300"/>
      <c r="J49" s="300"/>
    </row>
    <row r="50" spans="1:10" ht="19.5" customHeight="1">
      <c r="A50" s="389"/>
      <c r="B50" s="390"/>
      <c r="C50" s="18" t="s">
        <v>154</v>
      </c>
      <c r="D50" s="39">
        <f>D17+D24+D31+D43</f>
        <v>3809.5646100000004</v>
      </c>
      <c r="E50" s="39">
        <v>0</v>
      </c>
      <c r="F50" s="39">
        <v>0</v>
      </c>
      <c r="G50" s="39">
        <f>G17+G24+G31+G43</f>
        <v>3809.5646100000004</v>
      </c>
      <c r="H50" s="39">
        <v>0</v>
      </c>
      <c r="I50" s="300"/>
      <c r="J50" s="300"/>
    </row>
    <row r="51" spans="1:10" ht="19.5" customHeight="1">
      <c r="A51" s="389"/>
      <c r="B51" s="390"/>
      <c r="C51" s="48" t="s">
        <v>155</v>
      </c>
      <c r="D51" s="97">
        <f>D18+D25+D32+D44+D38</f>
        <v>3656.33921</v>
      </c>
      <c r="E51" s="97">
        <f>E18+E25+E32+E44</f>
        <v>0</v>
      </c>
      <c r="F51" s="97">
        <f>F18+F25+F32+F44</f>
        <v>0</v>
      </c>
      <c r="G51" s="97">
        <f>G18+G25+G32+G38+G44</f>
        <v>3656.33921</v>
      </c>
      <c r="H51" s="97">
        <v>0</v>
      </c>
      <c r="I51" s="300"/>
      <c r="J51" s="300"/>
    </row>
    <row r="52" spans="1:10" ht="19.5" customHeight="1">
      <c r="A52" s="389"/>
      <c r="B52" s="390"/>
      <c r="C52" s="48" t="s">
        <v>211</v>
      </c>
      <c r="D52" s="97">
        <f>G52</f>
        <v>5856.44861</v>
      </c>
      <c r="E52" s="97">
        <v>0</v>
      </c>
      <c r="F52" s="97">
        <v>0</v>
      </c>
      <c r="G52" s="97">
        <f>G19+G26+G33+G45</f>
        <v>5856.44861</v>
      </c>
      <c r="H52" s="97">
        <v>0</v>
      </c>
      <c r="I52" s="300"/>
      <c r="J52" s="300"/>
    </row>
    <row r="53" spans="1:10" ht="19.5" customHeight="1">
      <c r="A53" s="389"/>
      <c r="B53" s="390"/>
      <c r="C53" s="72" t="s">
        <v>222</v>
      </c>
      <c r="D53" s="93">
        <f>G53</f>
        <v>4838.791</v>
      </c>
      <c r="E53" s="93">
        <v>0</v>
      </c>
      <c r="F53" s="93">
        <v>0</v>
      </c>
      <c r="G53" s="93">
        <f>G20+G27+G34+G46</f>
        <v>4838.791</v>
      </c>
      <c r="H53" s="93">
        <v>0</v>
      </c>
      <c r="I53" s="300"/>
      <c r="J53" s="300"/>
    </row>
    <row r="54" spans="1:10" ht="19.5" customHeight="1">
      <c r="A54" s="389"/>
      <c r="B54" s="390"/>
      <c r="C54" s="18" t="s">
        <v>223</v>
      </c>
      <c r="D54" s="39">
        <f>G54</f>
        <v>4968.921</v>
      </c>
      <c r="E54" s="39">
        <v>0</v>
      </c>
      <c r="F54" s="39">
        <v>0</v>
      </c>
      <c r="G54" s="39">
        <f>G21+G28+G35+G47</f>
        <v>4968.921</v>
      </c>
      <c r="H54" s="39">
        <v>0</v>
      </c>
      <c r="I54" s="300"/>
      <c r="J54" s="300"/>
    </row>
    <row r="55" spans="1:10" ht="19.5" customHeight="1">
      <c r="A55" s="389"/>
      <c r="B55" s="390"/>
      <c r="C55" s="18" t="s">
        <v>455</v>
      </c>
      <c r="D55" s="39">
        <f>G55</f>
        <v>4968.921</v>
      </c>
      <c r="E55" s="39">
        <v>0</v>
      </c>
      <c r="F55" s="39">
        <v>0</v>
      </c>
      <c r="G55" s="39">
        <f>G22+G29+G36+G48</f>
        <v>4968.921</v>
      </c>
      <c r="H55" s="39">
        <v>0</v>
      </c>
      <c r="I55" s="300"/>
      <c r="J55" s="300"/>
    </row>
    <row r="56" spans="1:10" ht="19.5" customHeight="1">
      <c r="A56" s="389"/>
      <c r="B56" s="390"/>
      <c r="C56" s="18" t="s">
        <v>103</v>
      </c>
      <c r="D56" s="39">
        <f>D49+D50+D51+D52+D53+D54+D55</f>
        <v>31811.529070000004</v>
      </c>
      <c r="E56" s="39">
        <v>0</v>
      </c>
      <c r="F56" s="39">
        <v>0</v>
      </c>
      <c r="G56" s="39">
        <f>G49+G50+G51+G52+G53+G54+G55</f>
        <v>31811.529070000004</v>
      </c>
      <c r="H56" s="39">
        <v>0</v>
      </c>
      <c r="I56" s="300"/>
      <c r="J56" s="300"/>
    </row>
    <row r="58" spans="1:10" ht="19.5" customHeight="1">
      <c r="A58" s="17"/>
      <c r="B58" s="250"/>
      <c r="C58" s="250"/>
      <c r="D58" s="250"/>
      <c r="E58" s="250"/>
      <c r="F58" s="250"/>
      <c r="G58" s="250"/>
      <c r="H58" s="250"/>
      <c r="I58" s="250"/>
      <c r="J58" s="250"/>
    </row>
    <row r="59" spans="1:10" ht="15">
      <c r="A59" s="17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1.75" customHeight="1">
      <c r="A60" s="17"/>
      <c r="B60" s="250"/>
      <c r="C60" s="250"/>
      <c r="D60" s="250"/>
      <c r="E60" s="250"/>
      <c r="F60" s="250"/>
      <c r="G60" s="250"/>
      <c r="H60" s="250"/>
      <c r="I60" s="250"/>
      <c r="J60" s="250"/>
    </row>
    <row r="61" spans="1:10" ht="15">
      <c r="A61" s="17"/>
      <c r="B61" s="250"/>
      <c r="C61" s="250"/>
      <c r="D61" s="250"/>
      <c r="E61" s="250"/>
      <c r="F61" s="250"/>
      <c r="G61" s="250"/>
      <c r="H61" s="250"/>
      <c r="I61" s="250"/>
      <c r="J61" s="250"/>
    </row>
    <row r="62" spans="1:10" ht="15">
      <c r="A62" s="17"/>
      <c r="B62" s="250"/>
      <c r="C62" s="250"/>
      <c r="D62" s="250"/>
      <c r="E62" s="250"/>
      <c r="F62" s="250"/>
      <c r="G62" s="250"/>
      <c r="H62" s="250"/>
      <c r="I62" s="250"/>
      <c r="J62" s="250"/>
    </row>
    <row r="63" spans="1:10" ht="15">
      <c r="A63" s="17"/>
      <c r="B63" s="14"/>
      <c r="C63" s="14"/>
      <c r="D63" s="15"/>
      <c r="E63" s="15"/>
      <c r="F63" s="15"/>
      <c r="G63" s="15"/>
      <c r="H63" s="15"/>
      <c r="I63" s="14"/>
      <c r="J63" s="14"/>
    </row>
    <row r="64" spans="1:10" ht="15">
      <c r="A64" s="17"/>
      <c r="B64" s="388"/>
      <c r="C64" s="388"/>
      <c r="D64" s="388"/>
      <c r="E64" s="388"/>
      <c r="F64" s="388"/>
      <c r="G64" s="388"/>
      <c r="H64" s="388"/>
      <c r="I64" s="388"/>
      <c r="J64" s="388"/>
    </row>
    <row r="65" spans="1:10" ht="15">
      <c r="A65" s="17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5">
      <c r="A66" s="17"/>
      <c r="B66" s="250"/>
      <c r="C66" s="250"/>
      <c r="D66" s="250"/>
      <c r="E66" s="250"/>
      <c r="F66" s="250"/>
      <c r="G66" s="250"/>
      <c r="H66" s="250"/>
      <c r="I66" s="250"/>
      <c r="J66" s="250"/>
    </row>
  </sheetData>
  <mergeCells count="50">
    <mergeCell ref="B64:J64"/>
    <mergeCell ref="B66:J66"/>
    <mergeCell ref="A49:A56"/>
    <mergeCell ref="B49:B56"/>
    <mergeCell ref="I49:I56"/>
    <mergeCell ref="J49:J56"/>
    <mergeCell ref="B58:J58"/>
    <mergeCell ref="B61:J61"/>
    <mergeCell ref="B60:J60"/>
    <mergeCell ref="B62:J62"/>
    <mergeCell ref="B39:J39"/>
    <mergeCell ref="A40:J40"/>
    <mergeCell ref="A41:J41"/>
    <mergeCell ref="A42:A48"/>
    <mergeCell ref="B42:B48"/>
    <mergeCell ref="I42:I48"/>
    <mergeCell ref="J42:J48"/>
    <mergeCell ref="A4:J4"/>
    <mergeCell ref="J37:J38"/>
    <mergeCell ref="B13:J13"/>
    <mergeCell ref="A14:J14"/>
    <mergeCell ref="A15:J15"/>
    <mergeCell ref="C9:C11"/>
    <mergeCell ref="D9:D11"/>
    <mergeCell ref="A9:A11"/>
    <mergeCell ref="A5:J5"/>
    <mergeCell ref="A16:A22"/>
    <mergeCell ref="A1:J1"/>
    <mergeCell ref="A2:J2"/>
    <mergeCell ref="E9:G9"/>
    <mergeCell ref="H9:H11"/>
    <mergeCell ref="I9:I11"/>
    <mergeCell ref="J9:J11"/>
    <mergeCell ref="E10:E11"/>
    <mergeCell ref="F10:G10"/>
    <mergeCell ref="A3:J3"/>
    <mergeCell ref="H6:J6"/>
    <mergeCell ref="A7:J7"/>
    <mergeCell ref="A23:A29"/>
    <mergeCell ref="B23:B29"/>
    <mergeCell ref="I23:I29"/>
    <mergeCell ref="J23:J29"/>
    <mergeCell ref="B16:B22"/>
    <mergeCell ref="I16:I22"/>
    <mergeCell ref="J16:J22"/>
    <mergeCell ref="B9:B11"/>
    <mergeCell ref="A30:A36"/>
    <mergeCell ref="B30:B36"/>
    <mergeCell ref="I30:I36"/>
    <mergeCell ref="J30:J36"/>
  </mergeCells>
  <printOptions/>
  <pageMargins left="0.5905511811023623" right="0.1968503937007874" top="0.984251968503937" bottom="0.1968503937007874" header="0.5118110236220472" footer="0.5118110236220472"/>
  <pageSetup horizontalDpi="600" verticalDpi="600" orientation="landscape" paperSize="9" scale="84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2020-09-21T08:04:11Z</cp:lastPrinted>
  <dcterms:created xsi:type="dcterms:W3CDTF">1996-10-08T23:32:33Z</dcterms:created>
  <dcterms:modified xsi:type="dcterms:W3CDTF">2020-10-13T10:59:10Z</dcterms:modified>
  <cp:category/>
  <cp:version/>
  <cp:contentType/>
  <cp:contentStatus/>
</cp:coreProperties>
</file>