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22692" windowHeight="874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27" i="1"/>
  <c r="O27"/>
  <c r="K27"/>
  <c r="G27"/>
  <c r="C27"/>
  <c r="R26"/>
  <c r="Q26"/>
  <c r="P26"/>
  <c r="S26" s="1"/>
  <c r="N26"/>
  <c r="M26"/>
  <c r="L26"/>
  <c r="O26" s="1"/>
  <c r="J26"/>
  <c r="I26"/>
  <c r="H26"/>
  <c r="K26" s="1"/>
  <c r="F26"/>
  <c r="E26"/>
  <c r="D26"/>
  <c r="G26" s="1"/>
  <c r="C26" s="1"/>
  <c r="R25"/>
  <c r="Q25"/>
  <c r="S25" s="1"/>
  <c r="P25"/>
  <c r="N25"/>
  <c r="M25"/>
  <c r="O25" s="1"/>
  <c r="L25"/>
  <c r="J25"/>
  <c r="I25"/>
  <c r="I23" s="1"/>
  <c r="K23" s="1"/>
  <c r="H25"/>
  <c r="K25" s="1"/>
  <c r="F25"/>
  <c r="E25"/>
  <c r="E23" s="1"/>
  <c r="D25"/>
  <c r="G25" s="1"/>
  <c r="C25" s="1"/>
  <c r="R23"/>
  <c r="S23" s="1"/>
  <c r="Q23"/>
  <c r="P23"/>
  <c r="N23"/>
  <c r="O23" s="1"/>
  <c r="M23"/>
  <c r="L23"/>
  <c r="J23"/>
  <c r="H23"/>
  <c r="F23"/>
  <c r="B23"/>
  <c r="S22"/>
  <c r="O22"/>
  <c r="K22"/>
  <c r="G22"/>
  <c r="C22" s="1"/>
  <c r="R21"/>
  <c r="Q21"/>
  <c r="P21"/>
  <c r="N21"/>
  <c r="M21"/>
  <c r="L21"/>
  <c r="J21"/>
  <c r="I21"/>
  <c r="H21"/>
  <c r="F21"/>
  <c r="F34" s="1"/>
  <c r="E21"/>
  <c r="E34" s="1"/>
  <c r="D21"/>
  <c r="D34" s="1"/>
  <c r="R20"/>
  <c r="Q20"/>
  <c r="Q18" s="1"/>
  <c r="P20"/>
  <c r="N20"/>
  <c r="N18" s="1"/>
  <c r="N28" s="1"/>
  <c r="M20"/>
  <c r="M18" s="1"/>
  <c r="L20"/>
  <c r="J20"/>
  <c r="J18" s="1"/>
  <c r="J28" s="1"/>
  <c r="I20"/>
  <c r="I18" s="1"/>
  <c r="H20"/>
  <c r="F20"/>
  <c r="F18" s="1"/>
  <c r="F28" s="1"/>
  <c r="E20"/>
  <c r="E18" s="1"/>
  <c r="D20"/>
  <c r="D31" s="1"/>
  <c r="R18"/>
  <c r="R28" s="1"/>
  <c r="P18"/>
  <c r="P28" s="1"/>
  <c r="L18"/>
  <c r="L28" s="1"/>
  <c r="H18"/>
  <c r="H28" s="1"/>
  <c r="D18"/>
  <c r="B18"/>
  <c r="G17"/>
  <c r="G16"/>
  <c r="G14"/>
  <c r="D14"/>
  <c r="C14"/>
  <c r="S18" l="1"/>
  <c r="S28" s="1"/>
  <c r="Q28"/>
  <c r="G18"/>
  <c r="E28"/>
  <c r="E16"/>
  <c r="K18"/>
  <c r="K28" s="1"/>
  <c r="I28"/>
  <c r="M28"/>
  <c r="O18"/>
  <c r="O28" s="1"/>
  <c r="G20"/>
  <c r="G31" s="1"/>
  <c r="K20"/>
  <c r="O20"/>
  <c r="S20"/>
  <c r="B28"/>
  <c r="D33"/>
  <c r="E33" s="1"/>
  <c r="F33" s="1"/>
  <c r="D32"/>
  <c r="E17" s="1"/>
  <c r="E32" s="1"/>
  <c r="F17" s="1"/>
  <c r="F32" s="1"/>
  <c r="G21"/>
  <c r="K21"/>
  <c r="O21"/>
  <c r="S21"/>
  <c r="D23"/>
  <c r="G23" s="1"/>
  <c r="C23" s="1"/>
  <c r="G29" l="1"/>
  <c r="H16"/>
  <c r="G28"/>
  <c r="C18"/>
  <c r="C21"/>
  <c r="C34" s="1"/>
  <c r="G34"/>
  <c r="H34" s="1"/>
  <c r="I34" s="1"/>
  <c r="J34" s="1"/>
  <c r="D29"/>
  <c r="G33"/>
  <c r="C20"/>
  <c r="C33" s="1"/>
  <c r="E14"/>
  <c r="E31"/>
  <c r="K34"/>
  <c r="L34" s="1"/>
  <c r="M34" s="1"/>
  <c r="N34" s="1"/>
  <c r="D28"/>
  <c r="G32"/>
  <c r="H17" s="1"/>
  <c r="F16" l="1"/>
  <c r="E29"/>
  <c r="C28"/>
  <c r="B33"/>
  <c r="K33"/>
  <c r="H33"/>
  <c r="I33" s="1"/>
  <c r="J33" s="1"/>
  <c r="H31"/>
  <c r="K16"/>
  <c r="H14"/>
  <c r="O34"/>
  <c r="K17"/>
  <c r="K32" s="1"/>
  <c r="L17" s="1"/>
  <c r="H32"/>
  <c r="I17" s="1"/>
  <c r="I32" s="1"/>
  <c r="J17" s="1"/>
  <c r="J32" s="1"/>
  <c r="O33" l="1"/>
  <c r="L33"/>
  <c r="M33" s="1"/>
  <c r="N33" s="1"/>
  <c r="F31"/>
  <c r="F29" s="1"/>
  <c r="F14"/>
  <c r="P34"/>
  <c r="Q34" s="1"/>
  <c r="R34" s="1"/>
  <c r="S34"/>
  <c r="O17"/>
  <c r="O32" s="1"/>
  <c r="P17" s="1"/>
  <c r="L32"/>
  <c r="M17" s="1"/>
  <c r="M32" s="1"/>
  <c r="N17" s="1"/>
  <c r="N32" s="1"/>
  <c r="H29"/>
  <c r="I16"/>
  <c r="K31"/>
  <c r="K14"/>
  <c r="S33" l="1"/>
  <c r="P33"/>
  <c r="Q33" s="1"/>
  <c r="R33" s="1"/>
  <c r="I14"/>
  <c r="I31"/>
  <c r="K29"/>
  <c r="L16"/>
  <c r="S17"/>
  <c r="S32" s="1"/>
  <c r="P32"/>
  <c r="Q17" s="1"/>
  <c r="Q32" s="1"/>
  <c r="R17" s="1"/>
  <c r="R32" s="1"/>
  <c r="J16" l="1"/>
  <c r="I29"/>
  <c r="L31"/>
  <c r="L14"/>
  <c r="O16"/>
  <c r="O31" l="1"/>
  <c r="O14"/>
  <c r="J14"/>
  <c r="J31"/>
  <c r="J29" s="1"/>
  <c r="L29"/>
  <c r="M16"/>
  <c r="O29" l="1"/>
  <c r="P16"/>
  <c r="M14"/>
  <c r="M31"/>
  <c r="N16" l="1"/>
  <c r="M29"/>
  <c r="P31"/>
  <c r="S16"/>
  <c r="P14"/>
  <c r="S31" l="1"/>
  <c r="S29" s="1"/>
  <c r="S14"/>
  <c r="N31"/>
  <c r="N29" s="1"/>
  <c r="N14"/>
  <c r="P29"/>
  <c r="Q16"/>
  <c r="Q14" l="1"/>
  <c r="Q31"/>
  <c r="R16" l="1"/>
  <c r="Q29"/>
  <c r="R14" l="1"/>
  <c r="R31"/>
  <c r="R29" s="1"/>
</calcChain>
</file>

<file path=xl/sharedStrings.xml><?xml version="1.0" encoding="utf-8"?>
<sst xmlns="http://schemas.openxmlformats.org/spreadsheetml/2006/main" count="55" uniqueCount="49">
  <si>
    <t>Приложение № 1</t>
  </si>
  <si>
    <t>к Порядку составления и ведения кассового плана исполнения бюджета ЗАТО г.Радужный Владимирской области</t>
  </si>
  <si>
    <t>Кассовый план исполнения бюджета ЗАТО г.Радужный Владимирской области на 2020 год</t>
  </si>
  <si>
    <t>(по состоянию на "01" июля 2020г.)</t>
  </si>
  <si>
    <t>Финансовое управление администрации ЗАТО г.Радужный Владимирской области</t>
  </si>
  <si>
    <t>Единица измерения: тыс.руб.</t>
  </si>
  <si>
    <t>Наименование показателя планирования</t>
  </si>
  <si>
    <t>Решение Совета народных депутатов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</si>
  <si>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</si>
  <si>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</si>
  <si>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</si>
  <si>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</si>
  <si>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</si>
  <si>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</si>
  <si>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</si>
  <si>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</si>
  <si>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</si>
  <si>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</si>
  <si>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</si>
  <si>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</si>
  <si>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</si>
  <si>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</si>
  <si>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</si>
  <si>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</si>
  <si>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</si>
  <si>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</si>
  <si>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</si>
  <si>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</si>
  <si>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</si>
  <si>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</si>
  <si>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ОСТАТОК СТРЕДСТВ НА НАЧАЛО ПЕРИОДА - всего</t>
  </si>
  <si>
    <t xml:space="preserve"> в том числе:</t>
  </si>
  <si>
    <t>остаток нецелевых средств</t>
  </si>
  <si>
    <t>остаток целевых средств</t>
  </si>
  <si>
    <t>КАССОВЫЕ ПОСТУПЛЕНИЯ ПО ДОХОДАМ - всего</t>
  </si>
  <si>
    <t>собственные доходы бюджета города</t>
  </si>
  <si>
    <t>целевые межбюджетные трансферты</t>
  </si>
  <si>
    <t>поступления по источникам финансирования дефицита бюджета города</t>
  </si>
  <si>
    <t>КАССОВЫЕ ВЫПЛАТЫ ПО РАСХОДАМ - всего</t>
  </si>
  <si>
    <t>расходы за счет средств бюджета города</t>
  </si>
  <si>
    <t>расходы за счет целевых межбюджетных трансфертов</t>
  </si>
  <si>
    <t>выплаты по источникам финансирования дефицита бюджета города</t>
  </si>
  <si>
    <t>САЛЬДО ПОСТУПЛЕНИЙ (+)/ВЫБЫТИЙ (-) СРЕДСТВ</t>
  </si>
  <si>
    <t>ОСТАТОК СТРЕДСТВ НА КОНЕЦ ПЕРИОДА - всего</t>
  </si>
  <si>
    <t xml:space="preserve">И.о. начальника финансового управления  
</t>
  </si>
  <si>
    <t>_______________________</t>
  </si>
  <si>
    <t>М.Л.Семенович</t>
  </si>
  <si>
    <t>Гл.специалист по доходам и экономическому анализу</t>
  </si>
  <si>
    <t>А.С.Симонова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</si>
</sst>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164" formatCode="#,##0.0"/>
    <numFmt numFmtId="165" formatCode="_-* #,##0&quot;р.&quot;_-;\-* #,##0&quot;р.&quot;_-;_-* &quot;-р.&quot;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3" fillId="2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top" wrapText="1"/>
    </xf>
    <xf numFmtId="0" fontId="5" fillId="2" borderId="1" xfId="6" applyNumberFormat="1" applyFont="1" applyFill="1" applyBorder="1" applyAlignment="1" applyProtection="1">
      <alignment horizontal="center" vertical="top" wrapText="1"/>
    </xf>
    <xf numFmtId="0" fontId="5" fillId="3" borderId="1" xfId="6" applyNumberFormat="1" applyFont="1" applyFill="1" applyBorder="1" applyAlignment="1" applyProtection="1">
      <alignment horizontal="center" vertical="top" wrapText="1"/>
    </xf>
    <xf numFmtId="0" fontId="5" fillId="0" borderId="1" xfId="3" applyNumberFormat="1" applyFont="1" applyFill="1" applyBorder="1" applyAlignment="1" applyProtection="1">
      <alignment horizontal="left" vertical="top" wrapText="1"/>
    </xf>
    <xf numFmtId="164" fontId="3" fillId="0" borderId="1" xfId="2" applyNumberFormat="1" applyFont="1" applyFill="1" applyBorder="1" applyAlignment="1" applyProtection="1">
      <alignment horizontal="right" vertical="top" wrapText="1"/>
    </xf>
    <xf numFmtId="164" fontId="3" fillId="0" borderId="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 applyProtection="1">
      <alignment horizontal="right" vertical="top" wrapText="1"/>
    </xf>
    <xf numFmtId="164" fontId="2" fillId="0" borderId="1" xfId="2" applyNumberFormat="1" applyFont="1" applyFill="1" applyBorder="1" applyAlignment="1" applyProtection="1">
      <alignment horizontal="right" vertical="top" wrapText="1"/>
    </xf>
    <xf numFmtId="164" fontId="2" fillId="0" borderId="1" xfId="1" applyNumberFormat="1" applyFont="1" applyFill="1" applyBorder="1" applyAlignment="1" applyProtection="1">
      <alignment horizontal="right" vertical="top" wrapText="1"/>
    </xf>
    <xf numFmtId="165" fontId="8" fillId="3" borderId="1" xfId="2" applyNumberFormat="1" applyFont="1" applyFill="1" applyBorder="1" applyAlignment="1" applyProtection="1">
      <alignment horizontal="left" vertical="top" wrapText="1"/>
    </xf>
    <xf numFmtId="165" fontId="8" fillId="0" borderId="1" xfId="2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165" fontId="5" fillId="0" borderId="1" xfId="2" applyNumberFormat="1" applyFont="1" applyFill="1" applyBorder="1" applyAlignment="1" applyProtection="1">
      <alignment horizontal="left" vertical="top" wrapText="1"/>
    </xf>
    <xf numFmtId="164" fontId="2" fillId="3" borderId="1" xfId="1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/>
    <xf numFmtId="164" fontId="3" fillId="2" borderId="0" xfId="0" applyNumberFormat="1" applyFont="1" applyFill="1"/>
    <xf numFmtId="0" fontId="2" fillId="0" borderId="0" xfId="0" applyFont="1" applyAlignment="1">
      <alignment wrapText="1"/>
    </xf>
  </cellXfs>
  <cellStyles count="7">
    <cellStyle name="Excel_BuiltIn_Заголовок 1" xfId="5"/>
    <cellStyle name="Excel_BuiltIn_Название" xfId="6"/>
    <cellStyle name="Денежный [0]" xfId="2" builtinId="7"/>
    <cellStyle name="Обычный" xfId="0" builtinId="0"/>
    <cellStyle name="Обычный_Лист1" xfId="4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20\&#1055;&#1086;&#1088;&#1103;&#1076;&#1086;&#1082;%20&#1074;&#1077;&#1076;&#1077;&#1085;&#1080;&#1103;%20&#1082;&#1072;&#1089;&#1089;&#1086;&#1074;&#1086;&#1075;&#1086;%20&#1087;&#1083;&#1072;&#1085;&#1072;\&#1050;&#1072;&#1089;&#1089;&#1086;&#1074;&#1099;&#1081;%20&#1087;&#1083;&#1072;&#1085;%20&#1087;&#1086;%20&#1086;&#1088;&#1075;&#1072;&#1085;&#1080;&#1079;.&#1080;%20&#1086;&#1073;&#1097;&#1080;&#1081;%20&#1080;&#1102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фнс"/>
      <sheetName val="куми"/>
      <sheetName val="фу"/>
      <sheetName val="дор."/>
      <sheetName val="снд"/>
      <sheetName val="гочс"/>
      <sheetName val="адм"/>
      <sheetName val="уаз"/>
      <sheetName val="уо"/>
      <sheetName val="гкмх"/>
      <sheetName val="ккис"/>
      <sheetName val="проч."/>
      <sheetName val="итого"/>
    </sheetNames>
    <sheetDataSet>
      <sheetData sheetId="0">
        <row r="20">
          <cell r="D20">
            <v>8403.9</v>
          </cell>
          <cell r="E20">
            <v>7711.83</v>
          </cell>
          <cell r="F20">
            <v>8320.6633399999992</v>
          </cell>
          <cell r="H20">
            <v>7443.7825300000004</v>
          </cell>
          <cell r="I20">
            <v>5650.7553200000002</v>
          </cell>
          <cell r="J20">
            <v>8590.0657699999992</v>
          </cell>
          <cell r="L20">
            <v>10354.799999999999</v>
          </cell>
          <cell r="M20">
            <v>11958.3</v>
          </cell>
          <cell r="N20">
            <v>8280</v>
          </cell>
          <cell r="Q20">
            <v>12388</v>
          </cell>
          <cell r="R20">
            <v>10431</v>
          </cell>
          <cell r="S20">
            <v>12043.95</v>
          </cell>
        </row>
      </sheetData>
      <sheetData sheetId="1">
        <row r="20">
          <cell r="D20">
            <v>278.12727000000001</v>
          </cell>
          <cell r="E20">
            <v>221.67048</v>
          </cell>
          <cell r="F20">
            <v>2987.4718600000001</v>
          </cell>
          <cell r="H20">
            <v>443.92153999999999</v>
          </cell>
          <cell r="I20">
            <v>13279.78911</v>
          </cell>
          <cell r="J20">
            <v>2307.8267000000001</v>
          </cell>
          <cell r="L20">
            <v>355.10500000000002</v>
          </cell>
          <cell r="M20">
            <v>365.10599999999999</v>
          </cell>
          <cell r="N20">
            <v>2448.7199999999998</v>
          </cell>
          <cell r="Q20">
            <v>282.8</v>
          </cell>
          <cell r="R20">
            <v>272.8</v>
          </cell>
          <cell r="S20">
            <v>2584.8000000000002</v>
          </cell>
        </row>
        <row r="21">
          <cell r="N21">
            <v>150</v>
          </cell>
          <cell r="Q21">
            <v>200</v>
          </cell>
        </row>
        <row r="25">
          <cell r="D25">
            <v>109.34945</v>
          </cell>
          <cell r="E25">
            <v>774.4</v>
          </cell>
          <cell r="F25">
            <v>965.15529000000004</v>
          </cell>
          <cell r="H25">
            <v>544.27617999999995</v>
          </cell>
          <cell r="I25">
            <v>2617.7190599999999</v>
          </cell>
          <cell r="J25">
            <v>1069.3371500000001</v>
          </cell>
          <cell r="L25">
            <v>401.55007000000001</v>
          </cell>
          <cell r="M25">
            <v>354.07792999999998</v>
          </cell>
          <cell r="N25">
            <v>726.55876999999998</v>
          </cell>
          <cell r="Q25">
            <v>610</v>
          </cell>
          <cell r="R25">
            <v>734.54480000000001</v>
          </cell>
          <cell r="S25">
            <v>1250</v>
          </cell>
        </row>
        <row r="26">
          <cell r="N26">
            <v>150</v>
          </cell>
          <cell r="Q26">
            <v>200</v>
          </cell>
        </row>
      </sheetData>
      <sheetData sheetId="2">
        <row r="20">
          <cell r="D20">
            <v>23900</v>
          </cell>
          <cell r="E20">
            <v>29875</v>
          </cell>
          <cell r="F20">
            <v>23900</v>
          </cell>
          <cell r="H20">
            <v>41825</v>
          </cell>
          <cell r="I20">
            <v>5975</v>
          </cell>
          <cell r="J20">
            <v>23994.297999999999</v>
          </cell>
          <cell r="L20">
            <v>22573</v>
          </cell>
          <cell r="M20">
            <v>23236.5</v>
          </cell>
          <cell r="N20">
            <v>23236.5</v>
          </cell>
          <cell r="Q20">
            <v>23236.5</v>
          </cell>
          <cell r="R20">
            <v>23236.5</v>
          </cell>
          <cell r="S20">
            <v>21910</v>
          </cell>
        </row>
        <row r="21">
          <cell r="J21">
            <v>125.91</v>
          </cell>
        </row>
        <row r="25">
          <cell r="D25">
            <v>83.8</v>
          </cell>
          <cell r="E25">
            <v>645.21</v>
          </cell>
          <cell r="F25">
            <v>789.70916999999997</v>
          </cell>
          <cell r="H25">
            <v>479.24311999999998</v>
          </cell>
          <cell r="I25">
            <v>191.71805000000001</v>
          </cell>
          <cell r="J25">
            <v>847.04452000000003</v>
          </cell>
          <cell r="L25">
            <v>1099</v>
          </cell>
          <cell r="M25">
            <v>1099</v>
          </cell>
          <cell r="N25">
            <v>1099</v>
          </cell>
          <cell r="Q25">
            <v>1487.31384</v>
          </cell>
          <cell r="R25">
            <v>3892.7</v>
          </cell>
          <cell r="S25">
            <v>5799.47</v>
          </cell>
        </row>
      </sheetData>
      <sheetData sheetId="3">
        <row r="20">
          <cell r="D20">
            <v>7.14</v>
          </cell>
          <cell r="E20">
            <v>404.77030000000002</v>
          </cell>
          <cell r="F20">
            <v>385.46640000000002</v>
          </cell>
          <cell r="H20">
            <v>454.5138</v>
          </cell>
          <cell r="I20">
            <v>618.50635999999997</v>
          </cell>
          <cell r="J20">
            <v>386.43750999999997</v>
          </cell>
          <cell r="L20">
            <v>600</v>
          </cell>
          <cell r="M20">
            <v>800</v>
          </cell>
          <cell r="N20">
            <v>600</v>
          </cell>
          <cell r="Q20">
            <v>600</v>
          </cell>
          <cell r="R20">
            <v>600</v>
          </cell>
          <cell r="S20">
            <v>1464.3050000000001</v>
          </cell>
        </row>
        <row r="21">
          <cell r="N21">
            <v>6000</v>
          </cell>
        </row>
        <row r="25">
          <cell r="D25">
            <v>606.34106999999995</v>
          </cell>
          <cell r="E25">
            <v>2209.1822200000001</v>
          </cell>
          <cell r="F25">
            <v>3958.28026</v>
          </cell>
          <cell r="H25">
            <v>2383.7538</v>
          </cell>
          <cell r="I25">
            <v>3792.9097000000002</v>
          </cell>
          <cell r="J25">
            <v>4260.8670000000002</v>
          </cell>
          <cell r="L25">
            <v>7250</v>
          </cell>
          <cell r="M25">
            <v>6850</v>
          </cell>
          <cell r="N25">
            <v>9568.5817000000006</v>
          </cell>
          <cell r="Q25">
            <v>4630.4823999999999</v>
          </cell>
          <cell r="R25">
            <v>3000</v>
          </cell>
          <cell r="S25">
            <v>4496.0149000000001</v>
          </cell>
        </row>
        <row r="26">
          <cell r="N26">
            <v>6000</v>
          </cell>
        </row>
      </sheetData>
      <sheetData sheetId="4">
        <row r="25">
          <cell r="D25">
            <v>18.481349999999999</v>
          </cell>
          <cell r="E25">
            <v>137.04571000000001</v>
          </cell>
          <cell r="F25">
            <v>163.15997999999999</v>
          </cell>
          <cell r="H25">
            <v>100.19333</v>
          </cell>
          <cell r="I25">
            <v>104.25409000000001</v>
          </cell>
          <cell r="J25">
            <v>140.33201</v>
          </cell>
          <cell r="L25">
            <v>105.383</v>
          </cell>
          <cell r="M25">
            <v>125.383</v>
          </cell>
          <cell r="N25">
            <v>105.383</v>
          </cell>
          <cell r="Q25">
            <v>105.383</v>
          </cell>
          <cell r="R25">
            <v>105.383</v>
          </cell>
          <cell r="S25">
            <v>145.68653</v>
          </cell>
        </row>
      </sheetData>
      <sheetData sheetId="5">
        <row r="25">
          <cell r="D25">
            <v>40.925649999999997</v>
          </cell>
          <cell r="E25">
            <v>452.26242000000002</v>
          </cell>
          <cell r="F25">
            <v>396.08326</v>
          </cell>
          <cell r="H25">
            <v>278.92034000000001</v>
          </cell>
          <cell r="I25">
            <v>132.65369000000001</v>
          </cell>
          <cell r="J25">
            <v>398.13630000000001</v>
          </cell>
          <cell r="L25">
            <v>715.71834000000001</v>
          </cell>
          <cell r="M25">
            <v>307.10000000000002</v>
          </cell>
          <cell r="N25">
            <v>307.10000000000002</v>
          </cell>
          <cell r="Q25">
            <v>307.10000000000002</v>
          </cell>
          <cell r="R25">
            <v>307.10000000000002</v>
          </cell>
          <cell r="S25">
            <v>303.58999999999997</v>
          </cell>
        </row>
      </sheetData>
      <sheetData sheetId="6">
        <row r="20">
          <cell r="D20">
            <v>0</v>
          </cell>
          <cell r="E20">
            <v>12.18</v>
          </cell>
          <cell r="F20">
            <v>15.467370000000001</v>
          </cell>
          <cell r="H20">
            <v>4.8221800000000004</v>
          </cell>
          <cell r="I20">
            <v>4.09171</v>
          </cell>
          <cell r="J20">
            <v>8.2427200000000003</v>
          </cell>
          <cell r="L20">
            <v>9</v>
          </cell>
          <cell r="M20">
            <v>9</v>
          </cell>
          <cell r="N20">
            <v>9</v>
          </cell>
          <cell r="Q20">
            <v>9</v>
          </cell>
          <cell r="R20">
            <v>9</v>
          </cell>
          <cell r="S20">
            <v>16.664940000000001</v>
          </cell>
        </row>
        <row r="21">
          <cell r="D21">
            <v>2190.6593499999999</v>
          </cell>
          <cell r="E21">
            <v>1015.40376</v>
          </cell>
          <cell r="F21">
            <v>1172.90581</v>
          </cell>
          <cell r="H21">
            <v>1906.86544</v>
          </cell>
          <cell r="I21">
            <v>198.52843999999999</v>
          </cell>
          <cell r="J21">
            <v>1906.9127000000001</v>
          </cell>
          <cell r="L21">
            <v>1429.84</v>
          </cell>
          <cell r="M21">
            <v>2029.84</v>
          </cell>
          <cell r="N21">
            <v>1029.8399999999999</v>
          </cell>
          <cell r="Q21">
            <v>1429.84</v>
          </cell>
          <cell r="R21">
            <v>1029.8399999999999</v>
          </cell>
          <cell r="S21">
            <v>1154.6244999999999</v>
          </cell>
        </row>
        <row r="25">
          <cell r="D25">
            <v>438.13562000000002</v>
          </cell>
          <cell r="E25">
            <v>2145.8709100000001</v>
          </cell>
          <cell r="F25">
            <v>2812.7642700000001</v>
          </cell>
          <cell r="H25">
            <v>1390.37715</v>
          </cell>
          <cell r="I25">
            <v>1280.6012599999999</v>
          </cell>
          <cell r="J25">
            <v>2774.09591</v>
          </cell>
          <cell r="L25">
            <v>1797.6321499999999</v>
          </cell>
          <cell r="M25">
            <v>1797.6321499999999</v>
          </cell>
          <cell r="N25">
            <v>1797.6321499999999</v>
          </cell>
          <cell r="Q25">
            <v>1797.6321499999999</v>
          </cell>
          <cell r="R25">
            <v>2283.6061500000001</v>
          </cell>
          <cell r="S25">
            <v>2052.28035</v>
          </cell>
        </row>
        <row r="26">
          <cell r="D26">
            <v>1999.23</v>
          </cell>
          <cell r="E26">
            <v>1093.45</v>
          </cell>
          <cell r="F26">
            <v>1162.92823</v>
          </cell>
          <cell r="H26">
            <v>945.93867999999998</v>
          </cell>
          <cell r="I26">
            <v>810.42832999999996</v>
          </cell>
          <cell r="J26">
            <v>2125.9796900000001</v>
          </cell>
          <cell r="L26">
            <v>1878.59</v>
          </cell>
          <cell r="M26">
            <v>2029.84</v>
          </cell>
          <cell r="N26">
            <v>1029.8399999999999</v>
          </cell>
          <cell r="Q26">
            <v>1429.84</v>
          </cell>
          <cell r="R26">
            <v>1029.8399999999999</v>
          </cell>
          <cell r="S26">
            <v>985.31999999999994</v>
          </cell>
        </row>
      </sheetData>
      <sheetData sheetId="7">
        <row r="20">
          <cell r="D20">
            <v>38.01</v>
          </cell>
          <cell r="E20">
            <v>233.47</v>
          </cell>
          <cell r="F20">
            <v>306.40703999999999</v>
          </cell>
          <cell r="H20">
            <v>91.956829999999997</v>
          </cell>
          <cell r="I20">
            <v>145.55842999999999</v>
          </cell>
          <cell r="J20">
            <v>156.53129999999999</v>
          </cell>
          <cell r="L20">
            <v>178.54</v>
          </cell>
          <cell r="M20">
            <v>178.54</v>
          </cell>
          <cell r="N20">
            <v>178.54</v>
          </cell>
          <cell r="Q20">
            <v>198.54</v>
          </cell>
          <cell r="R20">
            <v>198.54</v>
          </cell>
          <cell r="S20">
            <v>298.32619999999997</v>
          </cell>
        </row>
        <row r="25">
          <cell r="D25">
            <v>883.35616000000005</v>
          </cell>
          <cell r="E25">
            <v>4740.1212100000002</v>
          </cell>
          <cell r="F25">
            <v>5856.8423000000003</v>
          </cell>
          <cell r="H25">
            <v>4790.33763</v>
          </cell>
          <cell r="I25">
            <v>2067.8301200000001</v>
          </cell>
          <cell r="J25">
            <v>5339.6313200000004</v>
          </cell>
          <cell r="L25">
            <v>5800</v>
          </cell>
          <cell r="M25">
            <v>5200</v>
          </cell>
          <cell r="N25">
            <v>4146.3345900000004</v>
          </cell>
          <cell r="Q25">
            <v>4200</v>
          </cell>
          <cell r="R25">
            <v>4800</v>
          </cell>
          <cell r="S25">
            <v>4545.1539000000002</v>
          </cell>
        </row>
        <row r="26">
          <cell r="L26">
            <v>10</v>
          </cell>
        </row>
      </sheetData>
      <sheetData sheetId="8">
        <row r="20">
          <cell r="F20">
            <v>20.864640000000001</v>
          </cell>
          <cell r="I20">
            <v>0.89856000000000003</v>
          </cell>
        </row>
        <row r="21">
          <cell r="D21">
            <v>13823.95026</v>
          </cell>
          <cell r="E21">
            <v>13945.3</v>
          </cell>
          <cell r="F21">
            <v>18052.3</v>
          </cell>
          <cell r="H21">
            <v>9169.4</v>
          </cell>
          <cell r="I21">
            <v>17702</v>
          </cell>
          <cell r="J21">
            <v>31518.799999999999</v>
          </cell>
          <cell r="L21">
            <v>9449.7369999999992</v>
          </cell>
          <cell r="M21">
            <v>6998.7370000000001</v>
          </cell>
          <cell r="N21">
            <v>12673.262000000001</v>
          </cell>
          <cell r="Q21">
            <v>12833.262000000001</v>
          </cell>
          <cell r="R21">
            <v>12633.262000000001</v>
          </cell>
          <cell r="S21">
            <v>8847.34</v>
          </cell>
        </row>
        <row r="25">
          <cell r="D25">
            <v>5162.66</v>
          </cell>
          <cell r="E25">
            <v>6369.47</v>
          </cell>
          <cell r="F25">
            <v>12105.70232</v>
          </cell>
          <cell r="H25">
            <v>10401.12789</v>
          </cell>
          <cell r="I25">
            <v>6482.0578400000004</v>
          </cell>
          <cell r="J25">
            <v>9068.5577099999991</v>
          </cell>
          <cell r="L25">
            <v>9946.14</v>
          </cell>
          <cell r="M25">
            <v>9946.14</v>
          </cell>
          <cell r="N25">
            <v>9888.8909999999996</v>
          </cell>
          <cell r="Q25">
            <v>9888.8909999999996</v>
          </cell>
          <cell r="R25">
            <v>9888.8909999999996</v>
          </cell>
          <cell r="S25">
            <v>12535.088760000001</v>
          </cell>
        </row>
        <row r="26">
          <cell r="D26">
            <v>13782.58</v>
          </cell>
          <cell r="E26">
            <v>13802.22</v>
          </cell>
          <cell r="F26">
            <v>17907.66619</v>
          </cell>
          <cell r="H26">
            <v>9078.5011099999992</v>
          </cell>
          <cell r="I26">
            <v>17703.496149999999</v>
          </cell>
          <cell r="J26">
            <v>31441.016159999999</v>
          </cell>
          <cell r="L26">
            <v>8823.7369999999992</v>
          </cell>
          <cell r="M26">
            <v>6998.7370000000001</v>
          </cell>
          <cell r="N26">
            <v>12000</v>
          </cell>
          <cell r="Q26">
            <v>12833.262000000001</v>
          </cell>
          <cell r="R26">
            <v>12837.262000000001</v>
          </cell>
          <cell r="S26">
            <v>9962.8948400000008</v>
          </cell>
        </row>
      </sheetData>
      <sheetData sheetId="9">
        <row r="20">
          <cell r="D20">
            <v>308.92</v>
          </cell>
          <cell r="E20">
            <v>48.829500000000003</v>
          </cell>
          <cell r="F20">
            <v>163.92511999999999</v>
          </cell>
          <cell r="H20">
            <v>136.44743</v>
          </cell>
          <cell r="I20">
            <v>0</v>
          </cell>
          <cell r="J20">
            <v>327.59527000000003</v>
          </cell>
          <cell r="L20">
            <v>161</v>
          </cell>
          <cell r="M20">
            <v>161</v>
          </cell>
          <cell r="N20">
            <v>161</v>
          </cell>
          <cell r="Q20">
            <v>161</v>
          </cell>
          <cell r="R20">
            <v>161</v>
          </cell>
          <cell r="S20">
            <v>289.3</v>
          </cell>
        </row>
        <row r="21">
          <cell r="E21">
            <v>0</v>
          </cell>
          <cell r="F21">
            <v>0</v>
          </cell>
          <cell r="H21">
            <v>6.2073</v>
          </cell>
          <cell r="I21">
            <v>10.157400000000001</v>
          </cell>
          <cell r="J21">
            <v>341.93164000000002</v>
          </cell>
          <cell r="L21">
            <v>4.5</v>
          </cell>
          <cell r="M21">
            <v>4.5</v>
          </cell>
          <cell r="N21">
            <v>4616.5</v>
          </cell>
          <cell r="Q21">
            <v>127.8</v>
          </cell>
          <cell r="R21">
            <v>8.5999999999999091</v>
          </cell>
          <cell r="S21">
            <v>6.1000000000000005</v>
          </cell>
        </row>
        <row r="25">
          <cell r="D25">
            <v>21486.84</v>
          </cell>
          <cell r="E25">
            <v>6898</v>
          </cell>
          <cell r="F25">
            <v>8918.5597799999996</v>
          </cell>
          <cell r="H25">
            <v>5249.8223200000002</v>
          </cell>
          <cell r="I25">
            <v>8017.3230999999996</v>
          </cell>
          <cell r="J25">
            <v>10990.565329999999</v>
          </cell>
          <cell r="L25">
            <v>15049.7</v>
          </cell>
          <cell r="M25">
            <v>15049.7</v>
          </cell>
          <cell r="N25">
            <v>15310.2</v>
          </cell>
          <cell r="Q25">
            <v>15049.7</v>
          </cell>
          <cell r="R25">
            <v>8635.2999999999993</v>
          </cell>
          <cell r="S25">
            <v>10757.5</v>
          </cell>
        </row>
        <row r="26">
          <cell r="E26">
            <v>0</v>
          </cell>
          <cell r="F26">
            <v>0</v>
          </cell>
          <cell r="H26">
            <v>6.2073</v>
          </cell>
          <cell r="I26">
            <v>10.157400000000001</v>
          </cell>
          <cell r="J26">
            <v>18.339749999999999</v>
          </cell>
          <cell r="L26">
            <v>4.5</v>
          </cell>
          <cell r="M26">
            <v>4.5</v>
          </cell>
          <cell r="N26">
            <v>4953.8999999999996</v>
          </cell>
          <cell r="Q26">
            <v>106.6</v>
          </cell>
          <cell r="R26">
            <v>22.1</v>
          </cell>
          <cell r="S26">
            <v>0</v>
          </cell>
        </row>
      </sheetData>
      <sheetData sheetId="10">
        <row r="21">
          <cell r="D21">
            <v>888.1</v>
          </cell>
          <cell r="E21">
            <v>888.1</v>
          </cell>
          <cell r="F21">
            <v>1857.5</v>
          </cell>
          <cell r="H21">
            <v>1257.2</v>
          </cell>
          <cell r="I21">
            <v>0</v>
          </cell>
          <cell r="J21">
            <v>1344.2</v>
          </cell>
          <cell r="L21">
            <v>975.553</v>
          </cell>
          <cell r="M21">
            <v>684.4</v>
          </cell>
          <cell r="N21">
            <v>730.4</v>
          </cell>
          <cell r="Q21">
            <v>880.2</v>
          </cell>
          <cell r="R21">
            <v>888.54499999999996</v>
          </cell>
          <cell r="S21">
            <v>893.85599999999999</v>
          </cell>
        </row>
        <row r="25">
          <cell r="D25">
            <v>1691.6153400000001</v>
          </cell>
          <cell r="E25">
            <v>4990.51991</v>
          </cell>
          <cell r="F25">
            <v>9041.1386399999992</v>
          </cell>
          <cell r="H25">
            <v>4658.1414999999997</v>
          </cell>
          <cell r="I25">
            <v>3439.5394999999999</v>
          </cell>
          <cell r="J25">
            <v>8670.7466100000001</v>
          </cell>
          <cell r="L25">
            <v>9024.2664600000007</v>
          </cell>
          <cell r="M25">
            <v>5553.8310000000001</v>
          </cell>
          <cell r="N25">
            <v>5418.1840000000002</v>
          </cell>
          <cell r="Q25">
            <v>5280.1840000000002</v>
          </cell>
          <cell r="R25">
            <v>5318.6840000000002</v>
          </cell>
          <cell r="S25">
            <v>5388.8249999999998</v>
          </cell>
        </row>
        <row r="26">
          <cell r="D26">
            <v>926.4</v>
          </cell>
          <cell r="E26">
            <v>929.1</v>
          </cell>
          <cell r="F26">
            <v>1897.2</v>
          </cell>
          <cell r="H26">
            <v>1296.9000000000001</v>
          </cell>
          <cell r="I26">
            <v>39.700000000000003</v>
          </cell>
          <cell r="J26">
            <v>1383.9</v>
          </cell>
          <cell r="L26">
            <v>1015.253</v>
          </cell>
          <cell r="M26">
            <v>724.08199999999999</v>
          </cell>
          <cell r="N26">
            <v>770.053</v>
          </cell>
          <cell r="Q26">
            <v>919.88300000000004</v>
          </cell>
          <cell r="R26">
            <v>928.245</v>
          </cell>
          <cell r="S26">
            <v>1023.208</v>
          </cell>
        </row>
      </sheetData>
      <sheetData sheetId="11">
        <row r="20">
          <cell r="D20">
            <v>211.96</v>
          </cell>
          <cell r="E20">
            <v>259.05720000000002</v>
          </cell>
          <cell r="F20">
            <v>1599.8601799999999</v>
          </cell>
          <cell r="H20">
            <v>429.93817000000001</v>
          </cell>
          <cell r="I20">
            <v>194.96704</v>
          </cell>
          <cell r="J20">
            <v>209.98</v>
          </cell>
          <cell r="L20">
            <v>277.52999999999997</v>
          </cell>
          <cell r="M20">
            <v>277.52999999999997</v>
          </cell>
          <cell r="N20">
            <v>277.52999999999997</v>
          </cell>
          <cell r="Q20">
            <v>277.52999999999997</v>
          </cell>
          <cell r="R20">
            <v>277.52999999999997</v>
          </cell>
          <cell r="S20">
            <v>365.1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>
      <selection activeCell="A39" sqref="A39:D46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2" customWidth="1"/>
    <col min="8" max="8" width="11" style="1" customWidth="1"/>
    <col min="9" max="9" width="10.88671875" style="1" customWidth="1"/>
    <col min="10" max="10" width="10.77734375" style="1" customWidth="1"/>
    <col min="11" max="11" width="10" style="2" customWidth="1"/>
    <col min="12" max="12" width="10.77734375" style="1" customWidth="1"/>
    <col min="13" max="13" width="11" style="1" customWidth="1"/>
    <col min="14" max="14" width="10.33203125" style="1" customWidth="1"/>
    <col min="15" max="15" width="10.5546875" style="2" customWidth="1"/>
    <col min="16" max="16" width="10.109375" style="1" customWidth="1"/>
    <col min="17" max="17" width="11.109375" style="1" customWidth="1"/>
    <col min="18" max="18" width="10" style="1" customWidth="1"/>
    <col min="19" max="19" width="9.44140625" style="2" customWidth="1"/>
    <col min="20" max="20" width="11.6640625" style="1" customWidth="1"/>
    <col min="21" max="255" width="9.109375" style="1"/>
    <col min="256" max="256" width="26.88671875" style="1" customWidth="1"/>
    <col min="257" max="257" width="10.44140625" style="1" customWidth="1"/>
    <col min="258" max="258" width="8.88671875" style="1" customWidth="1"/>
    <col min="259" max="261" width="9.109375" style="1" customWidth="1"/>
    <col min="262" max="262" width="8.44140625" style="1" customWidth="1"/>
    <col min="263" max="265" width="9.109375" style="1" customWidth="1"/>
    <col min="266" max="266" width="8.44140625" style="1" customWidth="1"/>
    <col min="267" max="269" width="9.109375" style="1" customWidth="1"/>
    <col min="270" max="270" width="0" style="1" hidden="1" customWidth="1"/>
    <col min="271" max="271" width="8.44140625" style="1" customWidth="1"/>
    <col min="272" max="274" width="9.109375" style="1" customWidth="1"/>
    <col min="275" max="275" width="8.5546875" style="1" customWidth="1"/>
    <col min="276" max="276" width="11.6640625" style="1" customWidth="1"/>
    <col min="277" max="511" width="9.109375" style="1"/>
    <col min="512" max="512" width="26.88671875" style="1" customWidth="1"/>
    <col min="513" max="513" width="10.44140625" style="1" customWidth="1"/>
    <col min="514" max="514" width="8.88671875" style="1" customWidth="1"/>
    <col min="515" max="517" width="9.109375" style="1" customWidth="1"/>
    <col min="518" max="518" width="8.44140625" style="1" customWidth="1"/>
    <col min="519" max="521" width="9.109375" style="1" customWidth="1"/>
    <col min="522" max="522" width="8.44140625" style="1" customWidth="1"/>
    <col min="523" max="525" width="9.109375" style="1" customWidth="1"/>
    <col min="526" max="526" width="0" style="1" hidden="1" customWidth="1"/>
    <col min="527" max="527" width="8.44140625" style="1" customWidth="1"/>
    <col min="528" max="530" width="9.109375" style="1" customWidth="1"/>
    <col min="531" max="531" width="8.5546875" style="1" customWidth="1"/>
    <col min="532" max="532" width="11.6640625" style="1" customWidth="1"/>
    <col min="533" max="767" width="9.109375" style="1"/>
    <col min="768" max="768" width="26.88671875" style="1" customWidth="1"/>
    <col min="769" max="769" width="10.44140625" style="1" customWidth="1"/>
    <col min="770" max="770" width="8.88671875" style="1" customWidth="1"/>
    <col min="771" max="773" width="9.109375" style="1" customWidth="1"/>
    <col min="774" max="774" width="8.44140625" style="1" customWidth="1"/>
    <col min="775" max="777" width="9.109375" style="1" customWidth="1"/>
    <col min="778" max="778" width="8.44140625" style="1" customWidth="1"/>
    <col min="779" max="781" width="9.109375" style="1" customWidth="1"/>
    <col min="782" max="782" width="0" style="1" hidden="1" customWidth="1"/>
    <col min="783" max="783" width="8.44140625" style="1" customWidth="1"/>
    <col min="784" max="786" width="9.109375" style="1" customWidth="1"/>
    <col min="787" max="787" width="8.5546875" style="1" customWidth="1"/>
    <col min="788" max="788" width="11.6640625" style="1" customWidth="1"/>
    <col min="789" max="1023" width="9.109375" style="1"/>
    <col min="1024" max="1024" width="26.88671875" style="1" customWidth="1"/>
    <col min="1025" max="1025" width="10.44140625" style="1" customWidth="1"/>
    <col min="1026" max="1026" width="8.88671875" style="1" customWidth="1"/>
    <col min="1027" max="1029" width="9.109375" style="1" customWidth="1"/>
    <col min="1030" max="1030" width="8.44140625" style="1" customWidth="1"/>
    <col min="1031" max="1033" width="9.109375" style="1" customWidth="1"/>
    <col min="1034" max="1034" width="8.44140625" style="1" customWidth="1"/>
    <col min="1035" max="1037" width="9.109375" style="1" customWidth="1"/>
    <col min="1038" max="1038" width="0" style="1" hidden="1" customWidth="1"/>
    <col min="1039" max="1039" width="8.44140625" style="1" customWidth="1"/>
    <col min="1040" max="1042" width="9.109375" style="1" customWidth="1"/>
    <col min="1043" max="1043" width="8.5546875" style="1" customWidth="1"/>
    <col min="1044" max="1044" width="11.6640625" style="1" customWidth="1"/>
    <col min="1045" max="1279" width="9.109375" style="1"/>
    <col min="1280" max="1280" width="26.88671875" style="1" customWidth="1"/>
    <col min="1281" max="1281" width="10.44140625" style="1" customWidth="1"/>
    <col min="1282" max="1282" width="8.88671875" style="1" customWidth="1"/>
    <col min="1283" max="1285" width="9.109375" style="1" customWidth="1"/>
    <col min="1286" max="1286" width="8.44140625" style="1" customWidth="1"/>
    <col min="1287" max="1289" width="9.109375" style="1" customWidth="1"/>
    <col min="1290" max="1290" width="8.44140625" style="1" customWidth="1"/>
    <col min="1291" max="1293" width="9.109375" style="1" customWidth="1"/>
    <col min="1294" max="1294" width="0" style="1" hidden="1" customWidth="1"/>
    <col min="1295" max="1295" width="8.44140625" style="1" customWidth="1"/>
    <col min="1296" max="1298" width="9.109375" style="1" customWidth="1"/>
    <col min="1299" max="1299" width="8.5546875" style="1" customWidth="1"/>
    <col min="1300" max="1300" width="11.6640625" style="1" customWidth="1"/>
    <col min="1301" max="1535" width="9.109375" style="1"/>
    <col min="1536" max="1536" width="26.88671875" style="1" customWidth="1"/>
    <col min="1537" max="1537" width="10.44140625" style="1" customWidth="1"/>
    <col min="1538" max="1538" width="8.88671875" style="1" customWidth="1"/>
    <col min="1539" max="1541" width="9.109375" style="1" customWidth="1"/>
    <col min="1542" max="1542" width="8.44140625" style="1" customWidth="1"/>
    <col min="1543" max="1545" width="9.109375" style="1" customWidth="1"/>
    <col min="1546" max="1546" width="8.44140625" style="1" customWidth="1"/>
    <col min="1547" max="1549" width="9.109375" style="1" customWidth="1"/>
    <col min="1550" max="1550" width="0" style="1" hidden="1" customWidth="1"/>
    <col min="1551" max="1551" width="8.44140625" style="1" customWidth="1"/>
    <col min="1552" max="1554" width="9.109375" style="1" customWidth="1"/>
    <col min="1555" max="1555" width="8.5546875" style="1" customWidth="1"/>
    <col min="1556" max="1556" width="11.6640625" style="1" customWidth="1"/>
    <col min="1557" max="1791" width="9.109375" style="1"/>
    <col min="1792" max="1792" width="26.88671875" style="1" customWidth="1"/>
    <col min="1793" max="1793" width="10.44140625" style="1" customWidth="1"/>
    <col min="1794" max="1794" width="8.88671875" style="1" customWidth="1"/>
    <col min="1795" max="1797" width="9.109375" style="1" customWidth="1"/>
    <col min="1798" max="1798" width="8.44140625" style="1" customWidth="1"/>
    <col min="1799" max="1801" width="9.109375" style="1" customWidth="1"/>
    <col min="1802" max="1802" width="8.44140625" style="1" customWidth="1"/>
    <col min="1803" max="1805" width="9.109375" style="1" customWidth="1"/>
    <col min="1806" max="1806" width="0" style="1" hidden="1" customWidth="1"/>
    <col min="1807" max="1807" width="8.44140625" style="1" customWidth="1"/>
    <col min="1808" max="1810" width="9.109375" style="1" customWidth="1"/>
    <col min="1811" max="1811" width="8.5546875" style="1" customWidth="1"/>
    <col min="1812" max="1812" width="11.6640625" style="1" customWidth="1"/>
    <col min="1813" max="2047" width="9.109375" style="1"/>
    <col min="2048" max="2048" width="26.88671875" style="1" customWidth="1"/>
    <col min="2049" max="2049" width="10.44140625" style="1" customWidth="1"/>
    <col min="2050" max="2050" width="8.88671875" style="1" customWidth="1"/>
    <col min="2051" max="2053" width="9.109375" style="1" customWidth="1"/>
    <col min="2054" max="2054" width="8.44140625" style="1" customWidth="1"/>
    <col min="2055" max="2057" width="9.109375" style="1" customWidth="1"/>
    <col min="2058" max="2058" width="8.44140625" style="1" customWidth="1"/>
    <col min="2059" max="2061" width="9.109375" style="1" customWidth="1"/>
    <col min="2062" max="2062" width="0" style="1" hidden="1" customWidth="1"/>
    <col min="2063" max="2063" width="8.44140625" style="1" customWidth="1"/>
    <col min="2064" max="2066" width="9.109375" style="1" customWidth="1"/>
    <col min="2067" max="2067" width="8.5546875" style="1" customWidth="1"/>
    <col min="2068" max="2068" width="11.6640625" style="1" customWidth="1"/>
    <col min="2069" max="2303" width="9.109375" style="1"/>
    <col min="2304" max="2304" width="26.88671875" style="1" customWidth="1"/>
    <col min="2305" max="2305" width="10.44140625" style="1" customWidth="1"/>
    <col min="2306" max="2306" width="8.88671875" style="1" customWidth="1"/>
    <col min="2307" max="2309" width="9.109375" style="1" customWidth="1"/>
    <col min="2310" max="2310" width="8.44140625" style="1" customWidth="1"/>
    <col min="2311" max="2313" width="9.109375" style="1" customWidth="1"/>
    <col min="2314" max="2314" width="8.44140625" style="1" customWidth="1"/>
    <col min="2315" max="2317" width="9.109375" style="1" customWidth="1"/>
    <col min="2318" max="2318" width="0" style="1" hidden="1" customWidth="1"/>
    <col min="2319" max="2319" width="8.44140625" style="1" customWidth="1"/>
    <col min="2320" max="2322" width="9.109375" style="1" customWidth="1"/>
    <col min="2323" max="2323" width="8.5546875" style="1" customWidth="1"/>
    <col min="2324" max="2324" width="11.6640625" style="1" customWidth="1"/>
    <col min="2325" max="2559" width="9.109375" style="1"/>
    <col min="2560" max="2560" width="26.88671875" style="1" customWidth="1"/>
    <col min="2561" max="2561" width="10.44140625" style="1" customWidth="1"/>
    <col min="2562" max="2562" width="8.88671875" style="1" customWidth="1"/>
    <col min="2563" max="2565" width="9.109375" style="1" customWidth="1"/>
    <col min="2566" max="2566" width="8.44140625" style="1" customWidth="1"/>
    <col min="2567" max="2569" width="9.109375" style="1" customWidth="1"/>
    <col min="2570" max="2570" width="8.44140625" style="1" customWidth="1"/>
    <col min="2571" max="2573" width="9.109375" style="1" customWidth="1"/>
    <col min="2574" max="2574" width="0" style="1" hidden="1" customWidth="1"/>
    <col min="2575" max="2575" width="8.44140625" style="1" customWidth="1"/>
    <col min="2576" max="2578" width="9.109375" style="1" customWidth="1"/>
    <col min="2579" max="2579" width="8.5546875" style="1" customWidth="1"/>
    <col min="2580" max="2580" width="11.6640625" style="1" customWidth="1"/>
    <col min="2581" max="2815" width="9.109375" style="1"/>
    <col min="2816" max="2816" width="26.88671875" style="1" customWidth="1"/>
    <col min="2817" max="2817" width="10.44140625" style="1" customWidth="1"/>
    <col min="2818" max="2818" width="8.88671875" style="1" customWidth="1"/>
    <col min="2819" max="2821" width="9.109375" style="1" customWidth="1"/>
    <col min="2822" max="2822" width="8.44140625" style="1" customWidth="1"/>
    <col min="2823" max="2825" width="9.109375" style="1" customWidth="1"/>
    <col min="2826" max="2826" width="8.44140625" style="1" customWidth="1"/>
    <col min="2827" max="2829" width="9.109375" style="1" customWidth="1"/>
    <col min="2830" max="2830" width="0" style="1" hidden="1" customWidth="1"/>
    <col min="2831" max="2831" width="8.44140625" style="1" customWidth="1"/>
    <col min="2832" max="2834" width="9.109375" style="1" customWidth="1"/>
    <col min="2835" max="2835" width="8.5546875" style="1" customWidth="1"/>
    <col min="2836" max="2836" width="11.6640625" style="1" customWidth="1"/>
    <col min="2837" max="3071" width="9.109375" style="1"/>
    <col min="3072" max="3072" width="26.88671875" style="1" customWidth="1"/>
    <col min="3073" max="3073" width="10.44140625" style="1" customWidth="1"/>
    <col min="3074" max="3074" width="8.88671875" style="1" customWidth="1"/>
    <col min="3075" max="3077" width="9.109375" style="1" customWidth="1"/>
    <col min="3078" max="3078" width="8.44140625" style="1" customWidth="1"/>
    <col min="3079" max="3081" width="9.109375" style="1" customWidth="1"/>
    <col min="3082" max="3082" width="8.44140625" style="1" customWidth="1"/>
    <col min="3083" max="3085" width="9.109375" style="1" customWidth="1"/>
    <col min="3086" max="3086" width="0" style="1" hidden="1" customWidth="1"/>
    <col min="3087" max="3087" width="8.44140625" style="1" customWidth="1"/>
    <col min="3088" max="3090" width="9.109375" style="1" customWidth="1"/>
    <col min="3091" max="3091" width="8.5546875" style="1" customWidth="1"/>
    <col min="3092" max="3092" width="11.6640625" style="1" customWidth="1"/>
    <col min="3093" max="3327" width="9.109375" style="1"/>
    <col min="3328" max="3328" width="26.88671875" style="1" customWidth="1"/>
    <col min="3329" max="3329" width="10.44140625" style="1" customWidth="1"/>
    <col min="3330" max="3330" width="8.88671875" style="1" customWidth="1"/>
    <col min="3331" max="3333" width="9.109375" style="1" customWidth="1"/>
    <col min="3334" max="3334" width="8.44140625" style="1" customWidth="1"/>
    <col min="3335" max="3337" width="9.109375" style="1" customWidth="1"/>
    <col min="3338" max="3338" width="8.44140625" style="1" customWidth="1"/>
    <col min="3339" max="3341" width="9.109375" style="1" customWidth="1"/>
    <col min="3342" max="3342" width="0" style="1" hidden="1" customWidth="1"/>
    <col min="3343" max="3343" width="8.44140625" style="1" customWidth="1"/>
    <col min="3344" max="3346" width="9.109375" style="1" customWidth="1"/>
    <col min="3347" max="3347" width="8.5546875" style="1" customWidth="1"/>
    <col min="3348" max="3348" width="11.6640625" style="1" customWidth="1"/>
    <col min="3349" max="3583" width="9.109375" style="1"/>
    <col min="3584" max="3584" width="26.88671875" style="1" customWidth="1"/>
    <col min="3585" max="3585" width="10.44140625" style="1" customWidth="1"/>
    <col min="3586" max="3586" width="8.88671875" style="1" customWidth="1"/>
    <col min="3587" max="3589" width="9.109375" style="1" customWidth="1"/>
    <col min="3590" max="3590" width="8.44140625" style="1" customWidth="1"/>
    <col min="3591" max="3593" width="9.109375" style="1" customWidth="1"/>
    <col min="3594" max="3594" width="8.44140625" style="1" customWidth="1"/>
    <col min="3595" max="3597" width="9.109375" style="1" customWidth="1"/>
    <col min="3598" max="3598" width="0" style="1" hidden="1" customWidth="1"/>
    <col min="3599" max="3599" width="8.44140625" style="1" customWidth="1"/>
    <col min="3600" max="3602" width="9.109375" style="1" customWidth="1"/>
    <col min="3603" max="3603" width="8.5546875" style="1" customWidth="1"/>
    <col min="3604" max="3604" width="11.6640625" style="1" customWidth="1"/>
    <col min="3605" max="3839" width="9.109375" style="1"/>
    <col min="3840" max="3840" width="26.88671875" style="1" customWidth="1"/>
    <col min="3841" max="3841" width="10.44140625" style="1" customWidth="1"/>
    <col min="3842" max="3842" width="8.88671875" style="1" customWidth="1"/>
    <col min="3843" max="3845" width="9.109375" style="1" customWidth="1"/>
    <col min="3846" max="3846" width="8.44140625" style="1" customWidth="1"/>
    <col min="3847" max="3849" width="9.109375" style="1" customWidth="1"/>
    <col min="3850" max="3850" width="8.44140625" style="1" customWidth="1"/>
    <col min="3851" max="3853" width="9.109375" style="1" customWidth="1"/>
    <col min="3854" max="3854" width="0" style="1" hidden="1" customWidth="1"/>
    <col min="3855" max="3855" width="8.44140625" style="1" customWidth="1"/>
    <col min="3856" max="3858" width="9.109375" style="1" customWidth="1"/>
    <col min="3859" max="3859" width="8.5546875" style="1" customWidth="1"/>
    <col min="3860" max="3860" width="11.6640625" style="1" customWidth="1"/>
    <col min="3861" max="4095" width="9.109375" style="1"/>
    <col min="4096" max="4096" width="26.88671875" style="1" customWidth="1"/>
    <col min="4097" max="4097" width="10.44140625" style="1" customWidth="1"/>
    <col min="4098" max="4098" width="8.88671875" style="1" customWidth="1"/>
    <col min="4099" max="4101" width="9.109375" style="1" customWidth="1"/>
    <col min="4102" max="4102" width="8.44140625" style="1" customWidth="1"/>
    <col min="4103" max="4105" width="9.109375" style="1" customWidth="1"/>
    <col min="4106" max="4106" width="8.44140625" style="1" customWidth="1"/>
    <col min="4107" max="4109" width="9.109375" style="1" customWidth="1"/>
    <col min="4110" max="4110" width="0" style="1" hidden="1" customWidth="1"/>
    <col min="4111" max="4111" width="8.44140625" style="1" customWidth="1"/>
    <col min="4112" max="4114" width="9.109375" style="1" customWidth="1"/>
    <col min="4115" max="4115" width="8.5546875" style="1" customWidth="1"/>
    <col min="4116" max="4116" width="11.6640625" style="1" customWidth="1"/>
    <col min="4117" max="4351" width="9.109375" style="1"/>
    <col min="4352" max="4352" width="26.88671875" style="1" customWidth="1"/>
    <col min="4353" max="4353" width="10.44140625" style="1" customWidth="1"/>
    <col min="4354" max="4354" width="8.88671875" style="1" customWidth="1"/>
    <col min="4355" max="4357" width="9.109375" style="1" customWidth="1"/>
    <col min="4358" max="4358" width="8.44140625" style="1" customWidth="1"/>
    <col min="4359" max="4361" width="9.109375" style="1" customWidth="1"/>
    <col min="4362" max="4362" width="8.44140625" style="1" customWidth="1"/>
    <col min="4363" max="4365" width="9.109375" style="1" customWidth="1"/>
    <col min="4366" max="4366" width="0" style="1" hidden="1" customWidth="1"/>
    <col min="4367" max="4367" width="8.44140625" style="1" customWidth="1"/>
    <col min="4368" max="4370" width="9.109375" style="1" customWidth="1"/>
    <col min="4371" max="4371" width="8.5546875" style="1" customWidth="1"/>
    <col min="4372" max="4372" width="11.6640625" style="1" customWidth="1"/>
    <col min="4373" max="4607" width="9.109375" style="1"/>
    <col min="4608" max="4608" width="26.88671875" style="1" customWidth="1"/>
    <col min="4609" max="4609" width="10.44140625" style="1" customWidth="1"/>
    <col min="4610" max="4610" width="8.88671875" style="1" customWidth="1"/>
    <col min="4611" max="4613" width="9.109375" style="1" customWidth="1"/>
    <col min="4614" max="4614" width="8.44140625" style="1" customWidth="1"/>
    <col min="4615" max="4617" width="9.109375" style="1" customWidth="1"/>
    <col min="4618" max="4618" width="8.44140625" style="1" customWidth="1"/>
    <col min="4619" max="4621" width="9.109375" style="1" customWidth="1"/>
    <col min="4622" max="4622" width="0" style="1" hidden="1" customWidth="1"/>
    <col min="4623" max="4623" width="8.44140625" style="1" customWidth="1"/>
    <col min="4624" max="4626" width="9.109375" style="1" customWidth="1"/>
    <col min="4627" max="4627" width="8.5546875" style="1" customWidth="1"/>
    <col min="4628" max="4628" width="11.6640625" style="1" customWidth="1"/>
    <col min="4629" max="4863" width="9.109375" style="1"/>
    <col min="4864" max="4864" width="26.88671875" style="1" customWidth="1"/>
    <col min="4865" max="4865" width="10.44140625" style="1" customWidth="1"/>
    <col min="4866" max="4866" width="8.88671875" style="1" customWidth="1"/>
    <col min="4867" max="4869" width="9.109375" style="1" customWidth="1"/>
    <col min="4870" max="4870" width="8.44140625" style="1" customWidth="1"/>
    <col min="4871" max="4873" width="9.109375" style="1" customWidth="1"/>
    <col min="4874" max="4874" width="8.44140625" style="1" customWidth="1"/>
    <col min="4875" max="4877" width="9.109375" style="1" customWidth="1"/>
    <col min="4878" max="4878" width="0" style="1" hidden="1" customWidth="1"/>
    <col min="4879" max="4879" width="8.44140625" style="1" customWidth="1"/>
    <col min="4880" max="4882" width="9.109375" style="1" customWidth="1"/>
    <col min="4883" max="4883" width="8.5546875" style="1" customWidth="1"/>
    <col min="4884" max="4884" width="11.6640625" style="1" customWidth="1"/>
    <col min="4885" max="5119" width="9.109375" style="1"/>
    <col min="5120" max="5120" width="26.88671875" style="1" customWidth="1"/>
    <col min="5121" max="5121" width="10.44140625" style="1" customWidth="1"/>
    <col min="5122" max="5122" width="8.88671875" style="1" customWidth="1"/>
    <col min="5123" max="5125" width="9.109375" style="1" customWidth="1"/>
    <col min="5126" max="5126" width="8.44140625" style="1" customWidth="1"/>
    <col min="5127" max="5129" width="9.109375" style="1" customWidth="1"/>
    <col min="5130" max="5130" width="8.44140625" style="1" customWidth="1"/>
    <col min="5131" max="5133" width="9.109375" style="1" customWidth="1"/>
    <col min="5134" max="5134" width="0" style="1" hidden="1" customWidth="1"/>
    <col min="5135" max="5135" width="8.44140625" style="1" customWidth="1"/>
    <col min="5136" max="5138" width="9.109375" style="1" customWidth="1"/>
    <col min="5139" max="5139" width="8.5546875" style="1" customWidth="1"/>
    <col min="5140" max="5140" width="11.6640625" style="1" customWidth="1"/>
    <col min="5141" max="5375" width="9.109375" style="1"/>
    <col min="5376" max="5376" width="26.88671875" style="1" customWidth="1"/>
    <col min="5377" max="5377" width="10.44140625" style="1" customWidth="1"/>
    <col min="5378" max="5378" width="8.88671875" style="1" customWidth="1"/>
    <col min="5379" max="5381" width="9.109375" style="1" customWidth="1"/>
    <col min="5382" max="5382" width="8.44140625" style="1" customWidth="1"/>
    <col min="5383" max="5385" width="9.109375" style="1" customWidth="1"/>
    <col min="5386" max="5386" width="8.44140625" style="1" customWidth="1"/>
    <col min="5387" max="5389" width="9.109375" style="1" customWidth="1"/>
    <col min="5390" max="5390" width="0" style="1" hidden="1" customWidth="1"/>
    <col min="5391" max="5391" width="8.44140625" style="1" customWidth="1"/>
    <col min="5392" max="5394" width="9.109375" style="1" customWidth="1"/>
    <col min="5395" max="5395" width="8.5546875" style="1" customWidth="1"/>
    <col min="5396" max="5396" width="11.6640625" style="1" customWidth="1"/>
    <col min="5397" max="5631" width="9.109375" style="1"/>
    <col min="5632" max="5632" width="26.88671875" style="1" customWidth="1"/>
    <col min="5633" max="5633" width="10.44140625" style="1" customWidth="1"/>
    <col min="5634" max="5634" width="8.88671875" style="1" customWidth="1"/>
    <col min="5635" max="5637" width="9.109375" style="1" customWidth="1"/>
    <col min="5638" max="5638" width="8.44140625" style="1" customWidth="1"/>
    <col min="5639" max="5641" width="9.109375" style="1" customWidth="1"/>
    <col min="5642" max="5642" width="8.44140625" style="1" customWidth="1"/>
    <col min="5643" max="5645" width="9.109375" style="1" customWidth="1"/>
    <col min="5646" max="5646" width="0" style="1" hidden="1" customWidth="1"/>
    <col min="5647" max="5647" width="8.44140625" style="1" customWidth="1"/>
    <col min="5648" max="5650" width="9.109375" style="1" customWidth="1"/>
    <col min="5651" max="5651" width="8.5546875" style="1" customWidth="1"/>
    <col min="5652" max="5652" width="11.6640625" style="1" customWidth="1"/>
    <col min="5653" max="5887" width="9.109375" style="1"/>
    <col min="5888" max="5888" width="26.88671875" style="1" customWidth="1"/>
    <col min="5889" max="5889" width="10.44140625" style="1" customWidth="1"/>
    <col min="5890" max="5890" width="8.88671875" style="1" customWidth="1"/>
    <col min="5891" max="5893" width="9.109375" style="1" customWidth="1"/>
    <col min="5894" max="5894" width="8.44140625" style="1" customWidth="1"/>
    <col min="5895" max="5897" width="9.109375" style="1" customWidth="1"/>
    <col min="5898" max="5898" width="8.44140625" style="1" customWidth="1"/>
    <col min="5899" max="5901" width="9.109375" style="1" customWidth="1"/>
    <col min="5902" max="5902" width="0" style="1" hidden="1" customWidth="1"/>
    <col min="5903" max="5903" width="8.44140625" style="1" customWidth="1"/>
    <col min="5904" max="5906" width="9.109375" style="1" customWidth="1"/>
    <col min="5907" max="5907" width="8.5546875" style="1" customWidth="1"/>
    <col min="5908" max="5908" width="11.6640625" style="1" customWidth="1"/>
    <col min="5909" max="6143" width="9.109375" style="1"/>
    <col min="6144" max="6144" width="26.88671875" style="1" customWidth="1"/>
    <col min="6145" max="6145" width="10.44140625" style="1" customWidth="1"/>
    <col min="6146" max="6146" width="8.88671875" style="1" customWidth="1"/>
    <col min="6147" max="6149" width="9.109375" style="1" customWidth="1"/>
    <col min="6150" max="6150" width="8.44140625" style="1" customWidth="1"/>
    <col min="6151" max="6153" width="9.109375" style="1" customWidth="1"/>
    <col min="6154" max="6154" width="8.44140625" style="1" customWidth="1"/>
    <col min="6155" max="6157" width="9.109375" style="1" customWidth="1"/>
    <col min="6158" max="6158" width="0" style="1" hidden="1" customWidth="1"/>
    <col min="6159" max="6159" width="8.44140625" style="1" customWidth="1"/>
    <col min="6160" max="6162" width="9.109375" style="1" customWidth="1"/>
    <col min="6163" max="6163" width="8.5546875" style="1" customWidth="1"/>
    <col min="6164" max="6164" width="11.6640625" style="1" customWidth="1"/>
    <col min="6165" max="6399" width="9.109375" style="1"/>
    <col min="6400" max="6400" width="26.88671875" style="1" customWidth="1"/>
    <col min="6401" max="6401" width="10.44140625" style="1" customWidth="1"/>
    <col min="6402" max="6402" width="8.88671875" style="1" customWidth="1"/>
    <col min="6403" max="6405" width="9.109375" style="1" customWidth="1"/>
    <col min="6406" max="6406" width="8.44140625" style="1" customWidth="1"/>
    <col min="6407" max="6409" width="9.109375" style="1" customWidth="1"/>
    <col min="6410" max="6410" width="8.44140625" style="1" customWidth="1"/>
    <col min="6411" max="6413" width="9.109375" style="1" customWidth="1"/>
    <col min="6414" max="6414" width="0" style="1" hidden="1" customWidth="1"/>
    <col min="6415" max="6415" width="8.44140625" style="1" customWidth="1"/>
    <col min="6416" max="6418" width="9.109375" style="1" customWidth="1"/>
    <col min="6419" max="6419" width="8.5546875" style="1" customWidth="1"/>
    <col min="6420" max="6420" width="11.6640625" style="1" customWidth="1"/>
    <col min="6421" max="6655" width="9.109375" style="1"/>
    <col min="6656" max="6656" width="26.88671875" style="1" customWidth="1"/>
    <col min="6657" max="6657" width="10.44140625" style="1" customWidth="1"/>
    <col min="6658" max="6658" width="8.88671875" style="1" customWidth="1"/>
    <col min="6659" max="6661" width="9.109375" style="1" customWidth="1"/>
    <col min="6662" max="6662" width="8.44140625" style="1" customWidth="1"/>
    <col min="6663" max="6665" width="9.109375" style="1" customWidth="1"/>
    <col min="6666" max="6666" width="8.44140625" style="1" customWidth="1"/>
    <col min="6667" max="6669" width="9.109375" style="1" customWidth="1"/>
    <col min="6670" max="6670" width="0" style="1" hidden="1" customWidth="1"/>
    <col min="6671" max="6671" width="8.44140625" style="1" customWidth="1"/>
    <col min="6672" max="6674" width="9.109375" style="1" customWidth="1"/>
    <col min="6675" max="6675" width="8.5546875" style="1" customWidth="1"/>
    <col min="6676" max="6676" width="11.6640625" style="1" customWidth="1"/>
    <col min="6677" max="6911" width="9.109375" style="1"/>
    <col min="6912" max="6912" width="26.88671875" style="1" customWidth="1"/>
    <col min="6913" max="6913" width="10.44140625" style="1" customWidth="1"/>
    <col min="6914" max="6914" width="8.88671875" style="1" customWidth="1"/>
    <col min="6915" max="6917" width="9.109375" style="1" customWidth="1"/>
    <col min="6918" max="6918" width="8.44140625" style="1" customWidth="1"/>
    <col min="6919" max="6921" width="9.109375" style="1" customWidth="1"/>
    <col min="6922" max="6922" width="8.44140625" style="1" customWidth="1"/>
    <col min="6923" max="6925" width="9.109375" style="1" customWidth="1"/>
    <col min="6926" max="6926" width="0" style="1" hidden="1" customWidth="1"/>
    <col min="6927" max="6927" width="8.44140625" style="1" customWidth="1"/>
    <col min="6928" max="6930" width="9.109375" style="1" customWidth="1"/>
    <col min="6931" max="6931" width="8.5546875" style="1" customWidth="1"/>
    <col min="6932" max="6932" width="11.6640625" style="1" customWidth="1"/>
    <col min="6933" max="7167" width="9.109375" style="1"/>
    <col min="7168" max="7168" width="26.88671875" style="1" customWidth="1"/>
    <col min="7169" max="7169" width="10.44140625" style="1" customWidth="1"/>
    <col min="7170" max="7170" width="8.88671875" style="1" customWidth="1"/>
    <col min="7171" max="7173" width="9.109375" style="1" customWidth="1"/>
    <col min="7174" max="7174" width="8.44140625" style="1" customWidth="1"/>
    <col min="7175" max="7177" width="9.109375" style="1" customWidth="1"/>
    <col min="7178" max="7178" width="8.44140625" style="1" customWidth="1"/>
    <col min="7179" max="7181" width="9.109375" style="1" customWidth="1"/>
    <col min="7182" max="7182" width="0" style="1" hidden="1" customWidth="1"/>
    <col min="7183" max="7183" width="8.44140625" style="1" customWidth="1"/>
    <col min="7184" max="7186" width="9.109375" style="1" customWidth="1"/>
    <col min="7187" max="7187" width="8.5546875" style="1" customWidth="1"/>
    <col min="7188" max="7188" width="11.6640625" style="1" customWidth="1"/>
    <col min="7189" max="7423" width="9.109375" style="1"/>
    <col min="7424" max="7424" width="26.88671875" style="1" customWidth="1"/>
    <col min="7425" max="7425" width="10.44140625" style="1" customWidth="1"/>
    <col min="7426" max="7426" width="8.88671875" style="1" customWidth="1"/>
    <col min="7427" max="7429" width="9.109375" style="1" customWidth="1"/>
    <col min="7430" max="7430" width="8.44140625" style="1" customWidth="1"/>
    <col min="7431" max="7433" width="9.109375" style="1" customWidth="1"/>
    <col min="7434" max="7434" width="8.44140625" style="1" customWidth="1"/>
    <col min="7435" max="7437" width="9.109375" style="1" customWidth="1"/>
    <col min="7438" max="7438" width="0" style="1" hidden="1" customWidth="1"/>
    <col min="7439" max="7439" width="8.44140625" style="1" customWidth="1"/>
    <col min="7440" max="7442" width="9.109375" style="1" customWidth="1"/>
    <col min="7443" max="7443" width="8.5546875" style="1" customWidth="1"/>
    <col min="7444" max="7444" width="11.6640625" style="1" customWidth="1"/>
    <col min="7445" max="7679" width="9.109375" style="1"/>
    <col min="7680" max="7680" width="26.88671875" style="1" customWidth="1"/>
    <col min="7681" max="7681" width="10.44140625" style="1" customWidth="1"/>
    <col min="7682" max="7682" width="8.88671875" style="1" customWidth="1"/>
    <col min="7683" max="7685" width="9.109375" style="1" customWidth="1"/>
    <col min="7686" max="7686" width="8.44140625" style="1" customWidth="1"/>
    <col min="7687" max="7689" width="9.109375" style="1" customWidth="1"/>
    <col min="7690" max="7690" width="8.44140625" style="1" customWidth="1"/>
    <col min="7691" max="7693" width="9.109375" style="1" customWidth="1"/>
    <col min="7694" max="7694" width="0" style="1" hidden="1" customWidth="1"/>
    <col min="7695" max="7695" width="8.44140625" style="1" customWidth="1"/>
    <col min="7696" max="7698" width="9.109375" style="1" customWidth="1"/>
    <col min="7699" max="7699" width="8.5546875" style="1" customWidth="1"/>
    <col min="7700" max="7700" width="11.6640625" style="1" customWidth="1"/>
    <col min="7701" max="7935" width="9.109375" style="1"/>
    <col min="7936" max="7936" width="26.88671875" style="1" customWidth="1"/>
    <col min="7937" max="7937" width="10.44140625" style="1" customWidth="1"/>
    <col min="7938" max="7938" width="8.88671875" style="1" customWidth="1"/>
    <col min="7939" max="7941" width="9.109375" style="1" customWidth="1"/>
    <col min="7942" max="7942" width="8.44140625" style="1" customWidth="1"/>
    <col min="7943" max="7945" width="9.109375" style="1" customWidth="1"/>
    <col min="7946" max="7946" width="8.44140625" style="1" customWidth="1"/>
    <col min="7947" max="7949" width="9.109375" style="1" customWidth="1"/>
    <col min="7950" max="7950" width="0" style="1" hidden="1" customWidth="1"/>
    <col min="7951" max="7951" width="8.44140625" style="1" customWidth="1"/>
    <col min="7952" max="7954" width="9.109375" style="1" customWidth="1"/>
    <col min="7955" max="7955" width="8.5546875" style="1" customWidth="1"/>
    <col min="7956" max="7956" width="11.6640625" style="1" customWidth="1"/>
    <col min="7957" max="8191" width="9.109375" style="1"/>
    <col min="8192" max="8192" width="26.88671875" style="1" customWidth="1"/>
    <col min="8193" max="8193" width="10.44140625" style="1" customWidth="1"/>
    <col min="8194" max="8194" width="8.88671875" style="1" customWidth="1"/>
    <col min="8195" max="8197" width="9.109375" style="1" customWidth="1"/>
    <col min="8198" max="8198" width="8.44140625" style="1" customWidth="1"/>
    <col min="8199" max="8201" width="9.109375" style="1" customWidth="1"/>
    <col min="8202" max="8202" width="8.44140625" style="1" customWidth="1"/>
    <col min="8203" max="8205" width="9.109375" style="1" customWidth="1"/>
    <col min="8206" max="8206" width="0" style="1" hidden="1" customWidth="1"/>
    <col min="8207" max="8207" width="8.44140625" style="1" customWidth="1"/>
    <col min="8208" max="8210" width="9.109375" style="1" customWidth="1"/>
    <col min="8211" max="8211" width="8.5546875" style="1" customWidth="1"/>
    <col min="8212" max="8212" width="11.6640625" style="1" customWidth="1"/>
    <col min="8213" max="8447" width="9.109375" style="1"/>
    <col min="8448" max="8448" width="26.88671875" style="1" customWidth="1"/>
    <col min="8449" max="8449" width="10.44140625" style="1" customWidth="1"/>
    <col min="8450" max="8450" width="8.88671875" style="1" customWidth="1"/>
    <col min="8451" max="8453" width="9.109375" style="1" customWidth="1"/>
    <col min="8454" max="8454" width="8.44140625" style="1" customWidth="1"/>
    <col min="8455" max="8457" width="9.109375" style="1" customWidth="1"/>
    <col min="8458" max="8458" width="8.44140625" style="1" customWidth="1"/>
    <col min="8459" max="8461" width="9.109375" style="1" customWidth="1"/>
    <col min="8462" max="8462" width="0" style="1" hidden="1" customWidth="1"/>
    <col min="8463" max="8463" width="8.44140625" style="1" customWidth="1"/>
    <col min="8464" max="8466" width="9.109375" style="1" customWidth="1"/>
    <col min="8467" max="8467" width="8.5546875" style="1" customWidth="1"/>
    <col min="8468" max="8468" width="11.6640625" style="1" customWidth="1"/>
    <col min="8469" max="8703" width="9.109375" style="1"/>
    <col min="8704" max="8704" width="26.88671875" style="1" customWidth="1"/>
    <col min="8705" max="8705" width="10.44140625" style="1" customWidth="1"/>
    <col min="8706" max="8706" width="8.88671875" style="1" customWidth="1"/>
    <col min="8707" max="8709" width="9.109375" style="1" customWidth="1"/>
    <col min="8710" max="8710" width="8.44140625" style="1" customWidth="1"/>
    <col min="8711" max="8713" width="9.109375" style="1" customWidth="1"/>
    <col min="8714" max="8714" width="8.44140625" style="1" customWidth="1"/>
    <col min="8715" max="8717" width="9.109375" style="1" customWidth="1"/>
    <col min="8718" max="8718" width="0" style="1" hidden="1" customWidth="1"/>
    <col min="8719" max="8719" width="8.44140625" style="1" customWidth="1"/>
    <col min="8720" max="8722" width="9.109375" style="1" customWidth="1"/>
    <col min="8723" max="8723" width="8.5546875" style="1" customWidth="1"/>
    <col min="8724" max="8724" width="11.6640625" style="1" customWidth="1"/>
    <col min="8725" max="8959" width="9.109375" style="1"/>
    <col min="8960" max="8960" width="26.88671875" style="1" customWidth="1"/>
    <col min="8961" max="8961" width="10.44140625" style="1" customWidth="1"/>
    <col min="8962" max="8962" width="8.88671875" style="1" customWidth="1"/>
    <col min="8963" max="8965" width="9.109375" style="1" customWidth="1"/>
    <col min="8966" max="8966" width="8.44140625" style="1" customWidth="1"/>
    <col min="8967" max="8969" width="9.109375" style="1" customWidth="1"/>
    <col min="8970" max="8970" width="8.44140625" style="1" customWidth="1"/>
    <col min="8971" max="8973" width="9.109375" style="1" customWidth="1"/>
    <col min="8974" max="8974" width="0" style="1" hidden="1" customWidth="1"/>
    <col min="8975" max="8975" width="8.44140625" style="1" customWidth="1"/>
    <col min="8976" max="8978" width="9.109375" style="1" customWidth="1"/>
    <col min="8979" max="8979" width="8.5546875" style="1" customWidth="1"/>
    <col min="8980" max="8980" width="11.6640625" style="1" customWidth="1"/>
    <col min="8981" max="9215" width="9.109375" style="1"/>
    <col min="9216" max="9216" width="26.88671875" style="1" customWidth="1"/>
    <col min="9217" max="9217" width="10.44140625" style="1" customWidth="1"/>
    <col min="9218" max="9218" width="8.88671875" style="1" customWidth="1"/>
    <col min="9219" max="9221" width="9.109375" style="1" customWidth="1"/>
    <col min="9222" max="9222" width="8.44140625" style="1" customWidth="1"/>
    <col min="9223" max="9225" width="9.109375" style="1" customWidth="1"/>
    <col min="9226" max="9226" width="8.44140625" style="1" customWidth="1"/>
    <col min="9227" max="9229" width="9.109375" style="1" customWidth="1"/>
    <col min="9230" max="9230" width="0" style="1" hidden="1" customWidth="1"/>
    <col min="9231" max="9231" width="8.44140625" style="1" customWidth="1"/>
    <col min="9232" max="9234" width="9.109375" style="1" customWidth="1"/>
    <col min="9235" max="9235" width="8.5546875" style="1" customWidth="1"/>
    <col min="9236" max="9236" width="11.6640625" style="1" customWidth="1"/>
    <col min="9237" max="9471" width="9.109375" style="1"/>
    <col min="9472" max="9472" width="26.88671875" style="1" customWidth="1"/>
    <col min="9473" max="9473" width="10.44140625" style="1" customWidth="1"/>
    <col min="9474" max="9474" width="8.88671875" style="1" customWidth="1"/>
    <col min="9475" max="9477" width="9.109375" style="1" customWidth="1"/>
    <col min="9478" max="9478" width="8.44140625" style="1" customWidth="1"/>
    <col min="9479" max="9481" width="9.109375" style="1" customWidth="1"/>
    <col min="9482" max="9482" width="8.44140625" style="1" customWidth="1"/>
    <col min="9483" max="9485" width="9.109375" style="1" customWidth="1"/>
    <col min="9486" max="9486" width="0" style="1" hidden="1" customWidth="1"/>
    <col min="9487" max="9487" width="8.44140625" style="1" customWidth="1"/>
    <col min="9488" max="9490" width="9.109375" style="1" customWidth="1"/>
    <col min="9491" max="9491" width="8.5546875" style="1" customWidth="1"/>
    <col min="9492" max="9492" width="11.6640625" style="1" customWidth="1"/>
    <col min="9493" max="9727" width="9.109375" style="1"/>
    <col min="9728" max="9728" width="26.88671875" style="1" customWidth="1"/>
    <col min="9729" max="9729" width="10.44140625" style="1" customWidth="1"/>
    <col min="9730" max="9730" width="8.88671875" style="1" customWidth="1"/>
    <col min="9731" max="9733" width="9.109375" style="1" customWidth="1"/>
    <col min="9734" max="9734" width="8.44140625" style="1" customWidth="1"/>
    <col min="9735" max="9737" width="9.109375" style="1" customWidth="1"/>
    <col min="9738" max="9738" width="8.44140625" style="1" customWidth="1"/>
    <col min="9739" max="9741" width="9.109375" style="1" customWidth="1"/>
    <col min="9742" max="9742" width="0" style="1" hidden="1" customWidth="1"/>
    <col min="9743" max="9743" width="8.44140625" style="1" customWidth="1"/>
    <col min="9744" max="9746" width="9.109375" style="1" customWidth="1"/>
    <col min="9747" max="9747" width="8.5546875" style="1" customWidth="1"/>
    <col min="9748" max="9748" width="11.6640625" style="1" customWidth="1"/>
    <col min="9749" max="9983" width="9.109375" style="1"/>
    <col min="9984" max="9984" width="26.88671875" style="1" customWidth="1"/>
    <col min="9985" max="9985" width="10.44140625" style="1" customWidth="1"/>
    <col min="9986" max="9986" width="8.88671875" style="1" customWidth="1"/>
    <col min="9987" max="9989" width="9.109375" style="1" customWidth="1"/>
    <col min="9990" max="9990" width="8.44140625" style="1" customWidth="1"/>
    <col min="9991" max="9993" width="9.109375" style="1" customWidth="1"/>
    <col min="9994" max="9994" width="8.44140625" style="1" customWidth="1"/>
    <col min="9995" max="9997" width="9.109375" style="1" customWidth="1"/>
    <col min="9998" max="9998" width="0" style="1" hidden="1" customWidth="1"/>
    <col min="9999" max="9999" width="8.44140625" style="1" customWidth="1"/>
    <col min="10000" max="10002" width="9.109375" style="1" customWidth="1"/>
    <col min="10003" max="10003" width="8.5546875" style="1" customWidth="1"/>
    <col min="10004" max="10004" width="11.6640625" style="1" customWidth="1"/>
    <col min="10005" max="10239" width="9.109375" style="1"/>
    <col min="10240" max="10240" width="26.88671875" style="1" customWidth="1"/>
    <col min="10241" max="10241" width="10.44140625" style="1" customWidth="1"/>
    <col min="10242" max="10242" width="8.88671875" style="1" customWidth="1"/>
    <col min="10243" max="10245" width="9.109375" style="1" customWidth="1"/>
    <col min="10246" max="10246" width="8.44140625" style="1" customWidth="1"/>
    <col min="10247" max="10249" width="9.109375" style="1" customWidth="1"/>
    <col min="10250" max="10250" width="8.44140625" style="1" customWidth="1"/>
    <col min="10251" max="10253" width="9.109375" style="1" customWidth="1"/>
    <col min="10254" max="10254" width="0" style="1" hidden="1" customWidth="1"/>
    <col min="10255" max="10255" width="8.44140625" style="1" customWidth="1"/>
    <col min="10256" max="10258" width="9.109375" style="1" customWidth="1"/>
    <col min="10259" max="10259" width="8.5546875" style="1" customWidth="1"/>
    <col min="10260" max="10260" width="11.6640625" style="1" customWidth="1"/>
    <col min="10261" max="10495" width="9.109375" style="1"/>
    <col min="10496" max="10496" width="26.88671875" style="1" customWidth="1"/>
    <col min="10497" max="10497" width="10.44140625" style="1" customWidth="1"/>
    <col min="10498" max="10498" width="8.88671875" style="1" customWidth="1"/>
    <col min="10499" max="10501" width="9.109375" style="1" customWidth="1"/>
    <col min="10502" max="10502" width="8.44140625" style="1" customWidth="1"/>
    <col min="10503" max="10505" width="9.109375" style="1" customWidth="1"/>
    <col min="10506" max="10506" width="8.44140625" style="1" customWidth="1"/>
    <col min="10507" max="10509" width="9.109375" style="1" customWidth="1"/>
    <col min="10510" max="10510" width="0" style="1" hidden="1" customWidth="1"/>
    <col min="10511" max="10511" width="8.44140625" style="1" customWidth="1"/>
    <col min="10512" max="10514" width="9.109375" style="1" customWidth="1"/>
    <col min="10515" max="10515" width="8.5546875" style="1" customWidth="1"/>
    <col min="10516" max="10516" width="11.6640625" style="1" customWidth="1"/>
    <col min="10517" max="10751" width="9.109375" style="1"/>
    <col min="10752" max="10752" width="26.88671875" style="1" customWidth="1"/>
    <col min="10753" max="10753" width="10.44140625" style="1" customWidth="1"/>
    <col min="10754" max="10754" width="8.88671875" style="1" customWidth="1"/>
    <col min="10755" max="10757" width="9.109375" style="1" customWidth="1"/>
    <col min="10758" max="10758" width="8.44140625" style="1" customWidth="1"/>
    <col min="10759" max="10761" width="9.109375" style="1" customWidth="1"/>
    <col min="10762" max="10762" width="8.44140625" style="1" customWidth="1"/>
    <col min="10763" max="10765" width="9.109375" style="1" customWidth="1"/>
    <col min="10766" max="10766" width="0" style="1" hidden="1" customWidth="1"/>
    <col min="10767" max="10767" width="8.44140625" style="1" customWidth="1"/>
    <col min="10768" max="10770" width="9.109375" style="1" customWidth="1"/>
    <col min="10771" max="10771" width="8.5546875" style="1" customWidth="1"/>
    <col min="10772" max="10772" width="11.6640625" style="1" customWidth="1"/>
    <col min="10773" max="11007" width="9.109375" style="1"/>
    <col min="11008" max="11008" width="26.88671875" style="1" customWidth="1"/>
    <col min="11009" max="11009" width="10.44140625" style="1" customWidth="1"/>
    <col min="11010" max="11010" width="8.88671875" style="1" customWidth="1"/>
    <col min="11011" max="11013" width="9.109375" style="1" customWidth="1"/>
    <col min="11014" max="11014" width="8.44140625" style="1" customWidth="1"/>
    <col min="11015" max="11017" width="9.109375" style="1" customWidth="1"/>
    <col min="11018" max="11018" width="8.44140625" style="1" customWidth="1"/>
    <col min="11019" max="11021" width="9.109375" style="1" customWidth="1"/>
    <col min="11022" max="11022" width="0" style="1" hidden="1" customWidth="1"/>
    <col min="11023" max="11023" width="8.44140625" style="1" customWidth="1"/>
    <col min="11024" max="11026" width="9.109375" style="1" customWidth="1"/>
    <col min="11027" max="11027" width="8.5546875" style="1" customWidth="1"/>
    <col min="11028" max="11028" width="11.6640625" style="1" customWidth="1"/>
    <col min="11029" max="11263" width="9.109375" style="1"/>
    <col min="11264" max="11264" width="26.88671875" style="1" customWidth="1"/>
    <col min="11265" max="11265" width="10.44140625" style="1" customWidth="1"/>
    <col min="11266" max="11266" width="8.88671875" style="1" customWidth="1"/>
    <col min="11267" max="11269" width="9.109375" style="1" customWidth="1"/>
    <col min="11270" max="11270" width="8.44140625" style="1" customWidth="1"/>
    <col min="11271" max="11273" width="9.109375" style="1" customWidth="1"/>
    <col min="11274" max="11274" width="8.44140625" style="1" customWidth="1"/>
    <col min="11275" max="11277" width="9.109375" style="1" customWidth="1"/>
    <col min="11278" max="11278" width="0" style="1" hidden="1" customWidth="1"/>
    <col min="11279" max="11279" width="8.44140625" style="1" customWidth="1"/>
    <col min="11280" max="11282" width="9.109375" style="1" customWidth="1"/>
    <col min="11283" max="11283" width="8.5546875" style="1" customWidth="1"/>
    <col min="11284" max="11284" width="11.6640625" style="1" customWidth="1"/>
    <col min="11285" max="11519" width="9.109375" style="1"/>
    <col min="11520" max="11520" width="26.88671875" style="1" customWidth="1"/>
    <col min="11521" max="11521" width="10.44140625" style="1" customWidth="1"/>
    <col min="11522" max="11522" width="8.88671875" style="1" customWidth="1"/>
    <col min="11523" max="11525" width="9.109375" style="1" customWidth="1"/>
    <col min="11526" max="11526" width="8.44140625" style="1" customWidth="1"/>
    <col min="11527" max="11529" width="9.109375" style="1" customWidth="1"/>
    <col min="11530" max="11530" width="8.44140625" style="1" customWidth="1"/>
    <col min="11531" max="11533" width="9.109375" style="1" customWidth="1"/>
    <col min="11534" max="11534" width="0" style="1" hidden="1" customWidth="1"/>
    <col min="11535" max="11535" width="8.44140625" style="1" customWidth="1"/>
    <col min="11536" max="11538" width="9.109375" style="1" customWidth="1"/>
    <col min="11539" max="11539" width="8.5546875" style="1" customWidth="1"/>
    <col min="11540" max="11540" width="11.6640625" style="1" customWidth="1"/>
    <col min="11541" max="11775" width="9.109375" style="1"/>
    <col min="11776" max="11776" width="26.88671875" style="1" customWidth="1"/>
    <col min="11777" max="11777" width="10.44140625" style="1" customWidth="1"/>
    <col min="11778" max="11778" width="8.88671875" style="1" customWidth="1"/>
    <col min="11779" max="11781" width="9.109375" style="1" customWidth="1"/>
    <col min="11782" max="11782" width="8.44140625" style="1" customWidth="1"/>
    <col min="11783" max="11785" width="9.109375" style="1" customWidth="1"/>
    <col min="11786" max="11786" width="8.44140625" style="1" customWidth="1"/>
    <col min="11787" max="11789" width="9.109375" style="1" customWidth="1"/>
    <col min="11790" max="11790" width="0" style="1" hidden="1" customWidth="1"/>
    <col min="11791" max="11791" width="8.44140625" style="1" customWidth="1"/>
    <col min="11792" max="11794" width="9.109375" style="1" customWidth="1"/>
    <col min="11795" max="11795" width="8.5546875" style="1" customWidth="1"/>
    <col min="11796" max="11796" width="11.6640625" style="1" customWidth="1"/>
    <col min="11797" max="12031" width="9.109375" style="1"/>
    <col min="12032" max="12032" width="26.88671875" style="1" customWidth="1"/>
    <col min="12033" max="12033" width="10.44140625" style="1" customWidth="1"/>
    <col min="12034" max="12034" width="8.88671875" style="1" customWidth="1"/>
    <col min="12035" max="12037" width="9.109375" style="1" customWidth="1"/>
    <col min="12038" max="12038" width="8.44140625" style="1" customWidth="1"/>
    <col min="12039" max="12041" width="9.109375" style="1" customWidth="1"/>
    <col min="12042" max="12042" width="8.44140625" style="1" customWidth="1"/>
    <col min="12043" max="12045" width="9.109375" style="1" customWidth="1"/>
    <col min="12046" max="12046" width="0" style="1" hidden="1" customWidth="1"/>
    <col min="12047" max="12047" width="8.44140625" style="1" customWidth="1"/>
    <col min="12048" max="12050" width="9.109375" style="1" customWidth="1"/>
    <col min="12051" max="12051" width="8.5546875" style="1" customWidth="1"/>
    <col min="12052" max="12052" width="11.6640625" style="1" customWidth="1"/>
    <col min="12053" max="12287" width="9.109375" style="1"/>
    <col min="12288" max="12288" width="26.88671875" style="1" customWidth="1"/>
    <col min="12289" max="12289" width="10.44140625" style="1" customWidth="1"/>
    <col min="12290" max="12290" width="8.88671875" style="1" customWidth="1"/>
    <col min="12291" max="12293" width="9.109375" style="1" customWidth="1"/>
    <col min="12294" max="12294" width="8.44140625" style="1" customWidth="1"/>
    <col min="12295" max="12297" width="9.109375" style="1" customWidth="1"/>
    <col min="12298" max="12298" width="8.44140625" style="1" customWidth="1"/>
    <col min="12299" max="12301" width="9.109375" style="1" customWidth="1"/>
    <col min="12302" max="12302" width="0" style="1" hidden="1" customWidth="1"/>
    <col min="12303" max="12303" width="8.44140625" style="1" customWidth="1"/>
    <col min="12304" max="12306" width="9.109375" style="1" customWidth="1"/>
    <col min="12307" max="12307" width="8.5546875" style="1" customWidth="1"/>
    <col min="12308" max="12308" width="11.6640625" style="1" customWidth="1"/>
    <col min="12309" max="12543" width="9.109375" style="1"/>
    <col min="12544" max="12544" width="26.88671875" style="1" customWidth="1"/>
    <col min="12545" max="12545" width="10.44140625" style="1" customWidth="1"/>
    <col min="12546" max="12546" width="8.88671875" style="1" customWidth="1"/>
    <col min="12547" max="12549" width="9.109375" style="1" customWidth="1"/>
    <col min="12550" max="12550" width="8.44140625" style="1" customWidth="1"/>
    <col min="12551" max="12553" width="9.109375" style="1" customWidth="1"/>
    <col min="12554" max="12554" width="8.44140625" style="1" customWidth="1"/>
    <col min="12555" max="12557" width="9.109375" style="1" customWidth="1"/>
    <col min="12558" max="12558" width="0" style="1" hidden="1" customWidth="1"/>
    <col min="12559" max="12559" width="8.44140625" style="1" customWidth="1"/>
    <col min="12560" max="12562" width="9.109375" style="1" customWidth="1"/>
    <col min="12563" max="12563" width="8.5546875" style="1" customWidth="1"/>
    <col min="12564" max="12564" width="11.6640625" style="1" customWidth="1"/>
    <col min="12565" max="12799" width="9.109375" style="1"/>
    <col min="12800" max="12800" width="26.88671875" style="1" customWidth="1"/>
    <col min="12801" max="12801" width="10.44140625" style="1" customWidth="1"/>
    <col min="12802" max="12802" width="8.88671875" style="1" customWidth="1"/>
    <col min="12803" max="12805" width="9.109375" style="1" customWidth="1"/>
    <col min="12806" max="12806" width="8.44140625" style="1" customWidth="1"/>
    <col min="12807" max="12809" width="9.109375" style="1" customWidth="1"/>
    <col min="12810" max="12810" width="8.44140625" style="1" customWidth="1"/>
    <col min="12811" max="12813" width="9.109375" style="1" customWidth="1"/>
    <col min="12814" max="12814" width="0" style="1" hidden="1" customWidth="1"/>
    <col min="12815" max="12815" width="8.44140625" style="1" customWidth="1"/>
    <col min="12816" max="12818" width="9.109375" style="1" customWidth="1"/>
    <col min="12819" max="12819" width="8.5546875" style="1" customWidth="1"/>
    <col min="12820" max="12820" width="11.6640625" style="1" customWidth="1"/>
    <col min="12821" max="13055" width="9.109375" style="1"/>
    <col min="13056" max="13056" width="26.88671875" style="1" customWidth="1"/>
    <col min="13057" max="13057" width="10.44140625" style="1" customWidth="1"/>
    <col min="13058" max="13058" width="8.88671875" style="1" customWidth="1"/>
    <col min="13059" max="13061" width="9.109375" style="1" customWidth="1"/>
    <col min="13062" max="13062" width="8.44140625" style="1" customWidth="1"/>
    <col min="13063" max="13065" width="9.109375" style="1" customWidth="1"/>
    <col min="13066" max="13066" width="8.44140625" style="1" customWidth="1"/>
    <col min="13067" max="13069" width="9.109375" style="1" customWidth="1"/>
    <col min="13070" max="13070" width="0" style="1" hidden="1" customWidth="1"/>
    <col min="13071" max="13071" width="8.44140625" style="1" customWidth="1"/>
    <col min="13072" max="13074" width="9.109375" style="1" customWidth="1"/>
    <col min="13075" max="13075" width="8.5546875" style="1" customWidth="1"/>
    <col min="13076" max="13076" width="11.6640625" style="1" customWidth="1"/>
    <col min="13077" max="13311" width="9.109375" style="1"/>
    <col min="13312" max="13312" width="26.88671875" style="1" customWidth="1"/>
    <col min="13313" max="13313" width="10.44140625" style="1" customWidth="1"/>
    <col min="13314" max="13314" width="8.88671875" style="1" customWidth="1"/>
    <col min="13315" max="13317" width="9.109375" style="1" customWidth="1"/>
    <col min="13318" max="13318" width="8.44140625" style="1" customWidth="1"/>
    <col min="13319" max="13321" width="9.109375" style="1" customWidth="1"/>
    <col min="13322" max="13322" width="8.44140625" style="1" customWidth="1"/>
    <col min="13323" max="13325" width="9.109375" style="1" customWidth="1"/>
    <col min="13326" max="13326" width="0" style="1" hidden="1" customWidth="1"/>
    <col min="13327" max="13327" width="8.44140625" style="1" customWidth="1"/>
    <col min="13328" max="13330" width="9.109375" style="1" customWidth="1"/>
    <col min="13331" max="13331" width="8.5546875" style="1" customWidth="1"/>
    <col min="13332" max="13332" width="11.6640625" style="1" customWidth="1"/>
    <col min="13333" max="13567" width="9.109375" style="1"/>
    <col min="13568" max="13568" width="26.88671875" style="1" customWidth="1"/>
    <col min="13569" max="13569" width="10.44140625" style="1" customWidth="1"/>
    <col min="13570" max="13570" width="8.88671875" style="1" customWidth="1"/>
    <col min="13571" max="13573" width="9.109375" style="1" customWidth="1"/>
    <col min="13574" max="13574" width="8.44140625" style="1" customWidth="1"/>
    <col min="13575" max="13577" width="9.109375" style="1" customWidth="1"/>
    <col min="13578" max="13578" width="8.44140625" style="1" customWidth="1"/>
    <col min="13579" max="13581" width="9.109375" style="1" customWidth="1"/>
    <col min="13582" max="13582" width="0" style="1" hidden="1" customWidth="1"/>
    <col min="13583" max="13583" width="8.44140625" style="1" customWidth="1"/>
    <col min="13584" max="13586" width="9.109375" style="1" customWidth="1"/>
    <col min="13587" max="13587" width="8.5546875" style="1" customWidth="1"/>
    <col min="13588" max="13588" width="11.6640625" style="1" customWidth="1"/>
    <col min="13589" max="13823" width="9.109375" style="1"/>
    <col min="13824" max="13824" width="26.88671875" style="1" customWidth="1"/>
    <col min="13825" max="13825" width="10.44140625" style="1" customWidth="1"/>
    <col min="13826" max="13826" width="8.88671875" style="1" customWidth="1"/>
    <col min="13827" max="13829" width="9.109375" style="1" customWidth="1"/>
    <col min="13830" max="13830" width="8.44140625" style="1" customWidth="1"/>
    <col min="13831" max="13833" width="9.109375" style="1" customWidth="1"/>
    <col min="13834" max="13834" width="8.44140625" style="1" customWidth="1"/>
    <col min="13835" max="13837" width="9.109375" style="1" customWidth="1"/>
    <col min="13838" max="13838" width="0" style="1" hidden="1" customWidth="1"/>
    <col min="13839" max="13839" width="8.44140625" style="1" customWidth="1"/>
    <col min="13840" max="13842" width="9.109375" style="1" customWidth="1"/>
    <col min="13843" max="13843" width="8.5546875" style="1" customWidth="1"/>
    <col min="13844" max="13844" width="11.6640625" style="1" customWidth="1"/>
    <col min="13845" max="14079" width="9.109375" style="1"/>
    <col min="14080" max="14080" width="26.88671875" style="1" customWidth="1"/>
    <col min="14081" max="14081" width="10.44140625" style="1" customWidth="1"/>
    <col min="14082" max="14082" width="8.88671875" style="1" customWidth="1"/>
    <col min="14083" max="14085" width="9.109375" style="1" customWidth="1"/>
    <col min="14086" max="14086" width="8.44140625" style="1" customWidth="1"/>
    <col min="14087" max="14089" width="9.109375" style="1" customWidth="1"/>
    <col min="14090" max="14090" width="8.44140625" style="1" customWidth="1"/>
    <col min="14091" max="14093" width="9.109375" style="1" customWidth="1"/>
    <col min="14094" max="14094" width="0" style="1" hidden="1" customWidth="1"/>
    <col min="14095" max="14095" width="8.44140625" style="1" customWidth="1"/>
    <col min="14096" max="14098" width="9.109375" style="1" customWidth="1"/>
    <col min="14099" max="14099" width="8.5546875" style="1" customWidth="1"/>
    <col min="14100" max="14100" width="11.6640625" style="1" customWidth="1"/>
    <col min="14101" max="14335" width="9.109375" style="1"/>
    <col min="14336" max="14336" width="26.88671875" style="1" customWidth="1"/>
    <col min="14337" max="14337" width="10.44140625" style="1" customWidth="1"/>
    <col min="14338" max="14338" width="8.88671875" style="1" customWidth="1"/>
    <col min="14339" max="14341" width="9.109375" style="1" customWidth="1"/>
    <col min="14342" max="14342" width="8.44140625" style="1" customWidth="1"/>
    <col min="14343" max="14345" width="9.109375" style="1" customWidth="1"/>
    <col min="14346" max="14346" width="8.44140625" style="1" customWidth="1"/>
    <col min="14347" max="14349" width="9.109375" style="1" customWidth="1"/>
    <col min="14350" max="14350" width="0" style="1" hidden="1" customWidth="1"/>
    <col min="14351" max="14351" width="8.44140625" style="1" customWidth="1"/>
    <col min="14352" max="14354" width="9.109375" style="1" customWidth="1"/>
    <col min="14355" max="14355" width="8.5546875" style="1" customWidth="1"/>
    <col min="14356" max="14356" width="11.6640625" style="1" customWidth="1"/>
    <col min="14357" max="14591" width="9.109375" style="1"/>
    <col min="14592" max="14592" width="26.88671875" style="1" customWidth="1"/>
    <col min="14593" max="14593" width="10.44140625" style="1" customWidth="1"/>
    <col min="14594" max="14594" width="8.88671875" style="1" customWidth="1"/>
    <col min="14595" max="14597" width="9.109375" style="1" customWidth="1"/>
    <col min="14598" max="14598" width="8.44140625" style="1" customWidth="1"/>
    <col min="14599" max="14601" width="9.109375" style="1" customWidth="1"/>
    <col min="14602" max="14602" width="8.44140625" style="1" customWidth="1"/>
    <col min="14603" max="14605" width="9.109375" style="1" customWidth="1"/>
    <col min="14606" max="14606" width="0" style="1" hidden="1" customWidth="1"/>
    <col min="14607" max="14607" width="8.44140625" style="1" customWidth="1"/>
    <col min="14608" max="14610" width="9.109375" style="1" customWidth="1"/>
    <col min="14611" max="14611" width="8.5546875" style="1" customWidth="1"/>
    <col min="14612" max="14612" width="11.6640625" style="1" customWidth="1"/>
    <col min="14613" max="14847" width="9.109375" style="1"/>
    <col min="14848" max="14848" width="26.88671875" style="1" customWidth="1"/>
    <col min="14849" max="14849" width="10.44140625" style="1" customWidth="1"/>
    <col min="14850" max="14850" width="8.88671875" style="1" customWidth="1"/>
    <col min="14851" max="14853" width="9.109375" style="1" customWidth="1"/>
    <col min="14854" max="14854" width="8.44140625" style="1" customWidth="1"/>
    <col min="14855" max="14857" width="9.109375" style="1" customWidth="1"/>
    <col min="14858" max="14858" width="8.44140625" style="1" customWidth="1"/>
    <col min="14859" max="14861" width="9.109375" style="1" customWidth="1"/>
    <col min="14862" max="14862" width="0" style="1" hidden="1" customWidth="1"/>
    <col min="14863" max="14863" width="8.44140625" style="1" customWidth="1"/>
    <col min="14864" max="14866" width="9.109375" style="1" customWidth="1"/>
    <col min="14867" max="14867" width="8.5546875" style="1" customWidth="1"/>
    <col min="14868" max="14868" width="11.6640625" style="1" customWidth="1"/>
    <col min="14869" max="15103" width="9.109375" style="1"/>
    <col min="15104" max="15104" width="26.88671875" style="1" customWidth="1"/>
    <col min="15105" max="15105" width="10.44140625" style="1" customWidth="1"/>
    <col min="15106" max="15106" width="8.88671875" style="1" customWidth="1"/>
    <col min="15107" max="15109" width="9.109375" style="1" customWidth="1"/>
    <col min="15110" max="15110" width="8.44140625" style="1" customWidth="1"/>
    <col min="15111" max="15113" width="9.109375" style="1" customWidth="1"/>
    <col min="15114" max="15114" width="8.44140625" style="1" customWidth="1"/>
    <col min="15115" max="15117" width="9.109375" style="1" customWidth="1"/>
    <col min="15118" max="15118" width="0" style="1" hidden="1" customWidth="1"/>
    <col min="15119" max="15119" width="8.44140625" style="1" customWidth="1"/>
    <col min="15120" max="15122" width="9.109375" style="1" customWidth="1"/>
    <col min="15123" max="15123" width="8.5546875" style="1" customWidth="1"/>
    <col min="15124" max="15124" width="11.6640625" style="1" customWidth="1"/>
    <col min="15125" max="15359" width="9.109375" style="1"/>
    <col min="15360" max="15360" width="26.88671875" style="1" customWidth="1"/>
    <col min="15361" max="15361" width="10.44140625" style="1" customWidth="1"/>
    <col min="15362" max="15362" width="8.88671875" style="1" customWidth="1"/>
    <col min="15363" max="15365" width="9.109375" style="1" customWidth="1"/>
    <col min="15366" max="15366" width="8.44140625" style="1" customWidth="1"/>
    <col min="15367" max="15369" width="9.109375" style="1" customWidth="1"/>
    <col min="15370" max="15370" width="8.44140625" style="1" customWidth="1"/>
    <col min="15371" max="15373" width="9.109375" style="1" customWidth="1"/>
    <col min="15374" max="15374" width="0" style="1" hidden="1" customWidth="1"/>
    <col min="15375" max="15375" width="8.44140625" style="1" customWidth="1"/>
    <col min="15376" max="15378" width="9.109375" style="1" customWidth="1"/>
    <col min="15379" max="15379" width="8.5546875" style="1" customWidth="1"/>
    <col min="15380" max="15380" width="11.6640625" style="1" customWidth="1"/>
    <col min="15381" max="15615" width="9.109375" style="1"/>
    <col min="15616" max="15616" width="26.88671875" style="1" customWidth="1"/>
    <col min="15617" max="15617" width="10.44140625" style="1" customWidth="1"/>
    <col min="15618" max="15618" width="8.88671875" style="1" customWidth="1"/>
    <col min="15619" max="15621" width="9.109375" style="1" customWidth="1"/>
    <col min="15622" max="15622" width="8.44140625" style="1" customWidth="1"/>
    <col min="15623" max="15625" width="9.109375" style="1" customWidth="1"/>
    <col min="15626" max="15626" width="8.44140625" style="1" customWidth="1"/>
    <col min="15627" max="15629" width="9.109375" style="1" customWidth="1"/>
    <col min="15630" max="15630" width="0" style="1" hidden="1" customWidth="1"/>
    <col min="15631" max="15631" width="8.44140625" style="1" customWidth="1"/>
    <col min="15632" max="15634" width="9.109375" style="1" customWidth="1"/>
    <col min="15635" max="15635" width="8.5546875" style="1" customWidth="1"/>
    <col min="15636" max="15636" width="11.6640625" style="1" customWidth="1"/>
    <col min="15637" max="15871" width="9.109375" style="1"/>
    <col min="15872" max="15872" width="26.88671875" style="1" customWidth="1"/>
    <col min="15873" max="15873" width="10.44140625" style="1" customWidth="1"/>
    <col min="15874" max="15874" width="8.88671875" style="1" customWidth="1"/>
    <col min="15875" max="15877" width="9.109375" style="1" customWidth="1"/>
    <col min="15878" max="15878" width="8.44140625" style="1" customWidth="1"/>
    <col min="15879" max="15881" width="9.109375" style="1" customWidth="1"/>
    <col min="15882" max="15882" width="8.44140625" style="1" customWidth="1"/>
    <col min="15883" max="15885" width="9.109375" style="1" customWidth="1"/>
    <col min="15886" max="15886" width="0" style="1" hidden="1" customWidth="1"/>
    <col min="15887" max="15887" width="8.44140625" style="1" customWidth="1"/>
    <col min="15888" max="15890" width="9.109375" style="1" customWidth="1"/>
    <col min="15891" max="15891" width="8.5546875" style="1" customWidth="1"/>
    <col min="15892" max="15892" width="11.6640625" style="1" customWidth="1"/>
    <col min="15893" max="16127" width="9.109375" style="1"/>
    <col min="16128" max="16128" width="26.88671875" style="1" customWidth="1"/>
    <col min="16129" max="16129" width="10.44140625" style="1" customWidth="1"/>
    <col min="16130" max="16130" width="8.88671875" style="1" customWidth="1"/>
    <col min="16131" max="16133" width="9.109375" style="1" customWidth="1"/>
    <col min="16134" max="16134" width="8.44140625" style="1" customWidth="1"/>
    <col min="16135" max="16137" width="9.109375" style="1" customWidth="1"/>
    <col min="16138" max="16138" width="8.44140625" style="1" customWidth="1"/>
    <col min="16139" max="16141" width="9.109375" style="1" customWidth="1"/>
    <col min="16142" max="16142" width="0" style="1" hidden="1" customWidth="1"/>
    <col min="16143" max="16143" width="8.44140625" style="1" customWidth="1"/>
    <col min="16144" max="16146" width="9.109375" style="1" customWidth="1"/>
    <col min="16147" max="16147" width="8.5546875" style="1" customWidth="1"/>
    <col min="16148" max="16148" width="11.6640625" style="1" customWidth="1"/>
    <col min="16149" max="16384" width="9.109375" style="1"/>
  </cols>
  <sheetData>
    <row r="1" spans="1:20">
      <c r="O1" s="3" t="s">
        <v>0</v>
      </c>
      <c r="P1" s="3"/>
      <c r="Q1" s="3"/>
      <c r="R1" s="3"/>
      <c r="S1" s="3"/>
    </row>
    <row r="2" spans="1:20">
      <c r="O2" s="4" t="s">
        <v>1</v>
      </c>
      <c r="P2" s="4"/>
      <c r="Q2" s="4"/>
      <c r="R2" s="4"/>
      <c r="S2" s="4"/>
    </row>
    <row r="3" spans="1:20">
      <c r="O3" s="5"/>
      <c r="P3" s="6"/>
      <c r="Q3" s="6"/>
      <c r="R3" s="6"/>
      <c r="S3" s="7"/>
    </row>
    <row r="4" spans="1:20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1:20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>
      <c r="A6" s="10"/>
      <c r="B6" s="10"/>
      <c r="C6" s="10"/>
      <c r="D6" s="10"/>
      <c r="E6" s="10"/>
      <c r="F6" s="10"/>
      <c r="G6" s="11"/>
      <c r="H6" s="10"/>
      <c r="I6" s="10"/>
      <c r="J6" s="10"/>
      <c r="K6" s="11"/>
      <c r="L6" s="10"/>
      <c r="M6" s="10"/>
      <c r="N6" s="10"/>
      <c r="O6" s="11"/>
      <c r="P6" s="10"/>
      <c r="Q6" s="10"/>
      <c r="R6" s="10"/>
      <c r="S6" s="11"/>
      <c r="T6" s="9"/>
    </row>
    <row r="7" spans="1:20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9"/>
    </row>
    <row r="8" spans="1:20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9"/>
    </row>
    <row r="9" spans="1:20">
      <c r="A9" s="9"/>
      <c r="B9" s="9"/>
      <c r="C9" s="14"/>
      <c r="D9" s="9"/>
      <c r="E9" s="9"/>
      <c r="F9" s="9"/>
      <c r="G9" s="15"/>
      <c r="H9" s="9"/>
      <c r="I9" s="9"/>
      <c r="J9" s="9"/>
      <c r="K9" s="15"/>
      <c r="L9" s="9"/>
      <c r="M9" s="9"/>
      <c r="N9" s="9"/>
      <c r="O9" s="15"/>
      <c r="P9" s="9"/>
      <c r="Q9" s="9"/>
      <c r="R9" s="9"/>
      <c r="S9" s="15"/>
      <c r="T9" s="9"/>
    </row>
    <row r="10" spans="1:20">
      <c r="A10" s="16" t="s">
        <v>6</v>
      </c>
      <c r="B10" s="16" t="s">
        <v>7</v>
      </c>
      <c r="C10" s="16" t="s">
        <v>8</v>
      </c>
      <c r="D10" s="16" t="s">
        <v>9</v>
      </c>
      <c r="E10" s="16"/>
      <c r="F10" s="16"/>
      <c r="G10" s="17" t="s">
        <v>10</v>
      </c>
      <c r="H10" s="16" t="s">
        <v>11</v>
      </c>
      <c r="I10" s="16"/>
      <c r="J10" s="16"/>
      <c r="K10" s="17" t="s">
        <v>12</v>
      </c>
      <c r="L10" s="16" t="s">
        <v>13</v>
      </c>
      <c r="M10" s="16"/>
      <c r="N10" s="16"/>
      <c r="O10" s="17" t="s">
        <v>14</v>
      </c>
      <c r="P10" s="16" t="s">
        <v>15</v>
      </c>
      <c r="Q10" s="16"/>
      <c r="R10" s="16"/>
      <c r="S10" s="17" t="s">
        <v>16</v>
      </c>
      <c r="T10" s="9"/>
    </row>
    <row r="11" spans="1:20">
      <c r="A11" s="16"/>
      <c r="B11" s="16"/>
      <c r="C11" s="16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/>
      <c r="T11" s="9"/>
    </row>
    <row r="12" spans="1:20">
      <c r="A12" s="16"/>
      <c r="B12" s="16"/>
      <c r="C12" s="16"/>
      <c r="D12" s="18" t="s">
        <v>17</v>
      </c>
      <c r="E12" s="18" t="s">
        <v>18</v>
      </c>
      <c r="F12" s="18" t="s">
        <v>19</v>
      </c>
      <c r="G12" s="17"/>
      <c r="H12" s="18" t="s">
        <v>20</v>
      </c>
      <c r="I12" s="18" t="s">
        <v>21</v>
      </c>
      <c r="J12" s="18" t="s">
        <v>22</v>
      </c>
      <c r="K12" s="17"/>
      <c r="L12" s="18" t="s">
        <v>23</v>
      </c>
      <c r="M12" s="18" t="s">
        <v>24</v>
      </c>
      <c r="N12" s="18" t="s">
        <v>25</v>
      </c>
      <c r="O12" s="17"/>
      <c r="P12" s="18" t="s">
        <v>26</v>
      </c>
      <c r="Q12" s="18" t="s">
        <v>27</v>
      </c>
      <c r="R12" s="18" t="s">
        <v>28</v>
      </c>
      <c r="S12" s="17"/>
      <c r="T12" s="9"/>
    </row>
    <row r="13" spans="1:20">
      <c r="A13" s="19" t="s">
        <v>29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20">
        <v>7</v>
      </c>
      <c r="H13" s="19">
        <v>8</v>
      </c>
      <c r="I13" s="19">
        <v>9</v>
      </c>
      <c r="J13" s="19">
        <v>10</v>
      </c>
      <c r="K13" s="20">
        <v>11</v>
      </c>
      <c r="L13" s="19">
        <v>12</v>
      </c>
      <c r="M13" s="19">
        <v>13</v>
      </c>
      <c r="N13" s="19">
        <v>14</v>
      </c>
      <c r="O13" s="20">
        <v>15</v>
      </c>
      <c r="P13" s="21">
        <v>16</v>
      </c>
      <c r="Q13" s="19">
        <v>17</v>
      </c>
      <c r="R13" s="19">
        <v>18</v>
      </c>
      <c r="S13" s="20">
        <v>19</v>
      </c>
      <c r="T13" s="9"/>
    </row>
    <row r="14" spans="1:20" ht="26.4">
      <c r="A14" s="22" t="s">
        <v>30</v>
      </c>
      <c r="B14" s="23"/>
      <c r="C14" s="23">
        <f>C16+C17</f>
        <v>55111.079999999994</v>
      </c>
      <c r="D14" s="24">
        <f>D16+D17</f>
        <v>55111.079999999994</v>
      </c>
      <c r="E14" s="24">
        <f t="shared" ref="E14:S14" si="0">E16+E17</f>
        <v>57932.132239999992</v>
      </c>
      <c r="F14" s="24">
        <f t="shared" si="0"/>
        <v>67360.891100000008</v>
      </c>
      <c r="G14" s="25">
        <f t="shared" si="0"/>
        <v>55111.079999999994</v>
      </c>
      <c r="H14" s="24">
        <f t="shared" si="0"/>
        <v>60169.533169999995</v>
      </c>
      <c r="I14" s="24">
        <f t="shared" si="0"/>
        <v>81735.848040000012</v>
      </c>
      <c r="J14" s="24">
        <f t="shared" si="0"/>
        <v>78825.712120000011</v>
      </c>
      <c r="K14" s="25">
        <f t="shared" si="0"/>
        <v>60169.533169999995</v>
      </c>
      <c r="L14" s="24">
        <f t="shared" si="0"/>
        <v>71515.444270000036</v>
      </c>
      <c r="M14" s="24">
        <f t="shared" si="0"/>
        <v>54951.579250000039</v>
      </c>
      <c r="N14" s="24">
        <f t="shared" si="0"/>
        <v>45615.009170000048</v>
      </c>
      <c r="O14" s="25">
        <f t="shared" si="0"/>
        <v>71515.444270000036</v>
      </c>
      <c r="P14" s="24">
        <f t="shared" si="0"/>
        <v>32734.642960000056</v>
      </c>
      <c r="Q14" s="24">
        <f t="shared" si="0"/>
        <v>26512.843570000055</v>
      </c>
      <c r="R14" s="24">
        <f t="shared" si="0"/>
        <v>22475.804620000054</v>
      </c>
      <c r="S14" s="25">
        <f t="shared" si="0"/>
        <v>32734.642960000056</v>
      </c>
      <c r="T14" s="9"/>
    </row>
    <row r="15" spans="1:20">
      <c r="A15" s="26" t="s">
        <v>31</v>
      </c>
      <c r="B15" s="23"/>
      <c r="C15" s="24"/>
      <c r="D15" s="24"/>
      <c r="E15" s="27"/>
      <c r="F15" s="23"/>
      <c r="G15" s="25"/>
      <c r="H15" s="27"/>
      <c r="I15" s="23"/>
      <c r="J15" s="23"/>
      <c r="K15" s="28"/>
      <c r="L15" s="23"/>
      <c r="M15" s="23"/>
      <c r="N15" s="23"/>
      <c r="O15" s="28"/>
      <c r="P15" s="23"/>
      <c r="Q15" s="27"/>
      <c r="R15" s="23"/>
      <c r="S15" s="28"/>
      <c r="T15" s="9"/>
    </row>
    <row r="16" spans="1:20">
      <c r="A16" s="26" t="s">
        <v>32</v>
      </c>
      <c r="B16" s="29"/>
      <c r="C16" s="29">
        <v>55110.13</v>
      </c>
      <c r="D16" s="29">
        <v>55110.13</v>
      </c>
      <c r="E16" s="29">
        <f>D31</f>
        <v>57736.682629999996</v>
      </c>
      <c r="F16" s="29">
        <f t="shared" ref="F16:R17" si="1">E31</f>
        <v>67141.407730000006</v>
      </c>
      <c r="G16" s="28">
        <f>D16</f>
        <v>55110.13</v>
      </c>
      <c r="H16" s="29">
        <f t="shared" si="1"/>
        <v>59834.13841</v>
      </c>
      <c r="I16" s="29">
        <f t="shared" si="1"/>
        <v>80388.327630000014</v>
      </c>
      <c r="J16" s="29">
        <f t="shared" si="1"/>
        <v>78131.287750000018</v>
      </c>
      <c r="K16" s="28">
        <f>H16</f>
        <v>59834.13841</v>
      </c>
      <c r="L16" s="29">
        <f t="shared" si="1"/>
        <v>70552.451160000026</v>
      </c>
      <c r="M16" s="29">
        <f t="shared" si="1"/>
        <v>53861.03614000004</v>
      </c>
      <c r="N16" s="29">
        <f t="shared" si="1"/>
        <v>44564.148060000043</v>
      </c>
      <c r="O16" s="28">
        <f>L16</f>
        <v>70552.451160000026</v>
      </c>
      <c r="P16" s="29">
        <f t="shared" si="1"/>
        <v>31387.572850000055</v>
      </c>
      <c r="Q16" s="29">
        <f t="shared" si="1"/>
        <v>25184.256460000055</v>
      </c>
      <c r="R16" s="29">
        <f t="shared" si="1"/>
        <v>21404.417510000058</v>
      </c>
      <c r="S16" s="28">
        <f>P16</f>
        <v>31387.572850000055</v>
      </c>
      <c r="T16" s="9"/>
    </row>
    <row r="17" spans="1:20">
      <c r="A17" s="26" t="s">
        <v>33</v>
      </c>
      <c r="B17" s="29"/>
      <c r="C17" s="29">
        <v>0.95</v>
      </c>
      <c r="D17" s="29">
        <v>0.95</v>
      </c>
      <c r="E17" s="29">
        <f>D32</f>
        <v>195.44960999999967</v>
      </c>
      <c r="F17" s="29">
        <f t="shared" si="1"/>
        <v>219.4833699999981</v>
      </c>
      <c r="G17" s="28">
        <f>D17</f>
        <v>0.95</v>
      </c>
      <c r="H17" s="29">
        <f t="shared" si="1"/>
        <v>335.39475999999559</v>
      </c>
      <c r="I17" s="29">
        <f t="shared" si="1"/>
        <v>1347.5204099999974</v>
      </c>
      <c r="J17" s="29">
        <f t="shared" si="1"/>
        <v>694.424369999997</v>
      </c>
      <c r="K17" s="28">
        <f>H17</f>
        <v>335.39475999999559</v>
      </c>
      <c r="L17" s="29">
        <f t="shared" si="1"/>
        <v>962.99311000000307</v>
      </c>
      <c r="M17" s="29">
        <f t="shared" si="1"/>
        <v>1090.5431100000023</v>
      </c>
      <c r="N17" s="29">
        <f t="shared" si="1"/>
        <v>1050.8611100000016</v>
      </c>
      <c r="O17" s="28">
        <f>L17</f>
        <v>962.99311000000307</v>
      </c>
      <c r="P17" s="29">
        <f t="shared" si="1"/>
        <v>1347.0701100000006</v>
      </c>
      <c r="Q17" s="29">
        <f t="shared" si="1"/>
        <v>1328.5871099999986</v>
      </c>
      <c r="R17" s="29">
        <f t="shared" si="1"/>
        <v>1071.3871099999978</v>
      </c>
      <c r="S17" s="28">
        <f>P17</f>
        <v>1347.0701100000006</v>
      </c>
      <c r="T17" s="9"/>
    </row>
    <row r="18" spans="1:20" ht="39.6">
      <c r="A18" s="22" t="s">
        <v>34</v>
      </c>
      <c r="B18" s="23">
        <f>B20+B21+B22</f>
        <v>634194.60000000009</v>
      </c>
      <c r="C18" s="23">
        <f>G18+K18+O18+S18</f>
        <v>634222.88471999997</v>
      </c>
      <c r="D18" s="23">
        <f>D20+D21</f>
        <v>50050.766879999996</v>
      </c>
      <c r="E18" s="23">
        <f>E20+E21</f>
        <v>54615.611239999998</v>
      </c>
      <c r="F18" s="23">
        <f>F20+F21</f>
        <v>58782.831759999994</v>
      </c>
      <c r="G18" s="25">
        <f>D18+E18+F18</f>
        <v>163449.20987999998</v>
      </c>
      <c r="H18" s="23">
        <f>H20+H21</f>
        <v>63170.055220000009</v>
      </c>
      <c r="I18" s="23">
        <f>I20+I21</f>
        <v>43780.252370000002</v>
      </c>
      <c r="J18" s="23">
        <f>J20+J21</f>
        <v>71218.731610000017</v>
      </c>
      <c r="K18" s="28">
        <f t="shared" ref="K18:K27" si="2">H18+I18+J18</f>
        <v>178169.03920000003</v>
      </c>
      <c r="L18" s="23">
        <f>L20+L21</f>
        <v>46368.604999999996</v>
      </c>
      <c r="M18" s="23">
        <f>M20+M21</f>
        <v>46703.453000000001</v>
      </c>
      <c r="N18" s="23">
        <f>N20+N21</f>
        <v>60391.292000000001</v>
      </c>
      <c r="O18" s="28">
        <f t="shared" ref="O18:O27" si="3">L18+M18+N18</f>
        <v>153463.34999999998</v>
      </c>
      <c r="P18" s="23">
        <f>P20+P21</f>
        <v>52624.472000000002</v>
      </c>
      <c r="Q18" s="23">
        <f>Q20+Q21</f>
        <v>49746.617000000006</v>
      </c>
      <c r="R18" s="23">
        <f>R20+R21</f>
        <v>36770.196640000009</v>
      </c>
      <c r="S18" s="28">
        <f t="shared" ref="S18:S27" si="4">P18+Q18+R18</f>
        <v>139141.28564000002</v>
      </c>
      <c r="T18" s="9"/>
    </row>
    <row r="19" spans="1:20">
      <c r="A19" s="26" t="s">
        <v>31</v>
      </c>
      <c r="B19" s="23"/>
      <c r="C19" s="23"/>
      <c r="D19" s="30"/>
      <c r="E19" s="30"/>
      <c r="F19" s="30"/>
      <c r="G19" s="25"/>
      <c r="H19" s="29"/>
      <c r="I19" s="29"/>
      <c r="J19" s="29"/>
      <c r="K19" s="28"/>
      <c r="L19" s="29"/>
      <c r="M19" s="29"/>
      <c r="N19" s="29"/>
      <c r="O19" s="28"/>
      <c r="P19" s="29"/>
      <c r="Q19" s="29"/>
      <c r="R19" s="29"/>
      <c r="S19" s="28"/>
      <c r="T19" s="9"/>
    </row>
    <row r="20" spans="1:20" ht="26.4">
      <c r="A20" s="31" t="s">
        <v>35</v>
      </c>
      <c r="B20" s="30">
        <v>427096.9</v>
      </c>
      <c r="C20" s="23">
        <f>G20+K20+O20+S20</f>
        <v>427191.06412</v>
      </c>
      <c r="D20" s="30">
        <f>[1]ифнс!D20+[1]куми!D20+[1]фу!D20+[1]дор.!D20+[1]адм!D20+[1]уаз!D20+[1]уо!D20+[1]гкмх!D20+[1]ккис!D20+[1]проч.!D20</f>
        <v>33148.057269999998</v>
      </c>
      <c r="E20" s="30">
        <f>[1]ифнс!E20+[1]куми!E20+[1]фу!E20+[1]дор.!E20+[1]адм!E20+[1]уаз!E20+[1]уо!E20+[1]гкмх!E20+[1]ккис!E20+[1]проч.!E20</f>
        <v>38766.807480000003</v>
      </c>
      <c r="F20" s="30">
        <f>[1]ифнс!F20+[1]куми!F20+[1]фу!F20+[1]дор.!F20+[1]адм!F20+[1]уаз!F20+[1]уо!F20+[1]гкмх!F20+[1]ккис!F20+[1]проч.!F20</f>
        <v>37700.125949999994</v>
      </c>
      <c r="G20" s="25">
        <f>D20+E20+F20</f>
        <v>109614.99069999999</v>
      </c>
      <c r="H20" s="30">
        <f>[1]ифнс!H20+[1]куми!H20+[1]фу!H20+[1]дор.!H20+[1]адм!H20+[1]уаз!H20+[1]уо!H20+[1]гкмх!H20+[1]ккис!H20+[1]проч.!H20</f>
        <v>50830.382480000007</v>
      </c>
      <c r="I20" s="30">
        <f>[1]ифнс!I20+[1]куми!I20+[1]фу!I20+[1]дор.!I20+[1]адм!I20+[1]уаз!I20+[1]уо!I20+[1]гкмх!I20+[1]ккис!I20+[1]проч.!I20</f>
        <v>25869.566530000004</v>
      </c>
      <c r="J20" s="30">
        <f>[1]ифнс!J20+[1]куми!J20+[1]фу!J20+[1]дор.!J20+[1]адм!J20+[1]уаз!J20+[1]уо!J20+[1]гкмх!J20+[1]ккис!J20+[1]проч.!J20</f>
        <v>35980.97727000001</v>
      </c>
      <c r="K20" s="28">
        <f t="shared" si="2"/>
        <v>112680.92628000001</v>
      </c>
      <c r="L20" s="30">
        <f>[1]ифнс!L20+[1]куми!L20+[1]фу!L20+[1]дор.!L20+[1]адм!L20+[1]уаз!L20+[1]уо!L20+[1]гкмх!L20+[1]ккис!L20+[1]проч.!L20</f>
        <v>34508.974999999999</v>
      </c>
      <c r="M20" s="30">
        <f>[1]ифнс!M20+[1]куми!M20+[1]фу!M20+[1]дор.!M20+[1]адм!M20+[1]уаз!M20+[1]уо!M20+[1]гкмх!M20+[1]ккис!M20+[1]проч.!M20</f>
        <v>36985.976000000002</v>
      </c>
      <c r="N20" s="30">
        <f>[1]ифнс!N20+[1]куми!N20+[1]фу!N20+[1]дор.!N20+[1]адм!N20+[1]уаз!N20+[1]уо!N20+[1]гкмх!N20+[1]ккис!N20+[1]проч.!N20</f>
        <v>35191.29</v>
      </c>
      <c r="O20" s="28">
        <f>L20+M20+N20</f>
        <v>106686.24100000001</v>
      </c>
      <c r="P20" s="30">
        <f>[1]ифнс!Q20+[1]куми!Q20+[1]фу!Q20+[1]дор.!Q20+[1]адм!Q20+[1]уаз!Q20+[1]уо!Q20+[1]гкмх!Q20+[1]ккис!Q20+[1]проч.!Q20</f>
        <v>37153.370000000003</v>
      </c>
      <c r="Q20" s="30">
        <f>[1]ифнс!R20+[1]куми!R20+[1]фу!R20+[1]дор.!R20+[1]адм!R20+[1]уаз!R20+[1]уо!R20+[1]гкмх!R20+[1]ккис!R20+[1]проч.!R20</f>
        <v>35186.370000000003</v>
      </c>
      <c r="R20" s="30">
        <f>[1]ифнс!S20+[1]куми!S20+[1]фу!S20+[1]дор.!S20+[1]адм!S20+[1]уаз!S20+[1]уо!S20+[1]гкмх!S20+[1]ккис!S20+[1]проч.!S20-21.64+0.96-13082.6</f>
        <v>25869.166140000008</v>
      </c>
      <c r="S20" s="28">
        <f>P20+Q20+R20</f>
        <v>98208.906140000006</v>
      </c>
      <c r="T20" s="9"/>
    </row>
    <row r="21" spans="1:20" ht="26.4">
      <c r="A21" s="31" t="s">
        <v>36</v>
      </c>
      <c r="B21" s="30">
        <v>207097.7</v>
      </c>
      <c r="C21" s="23">
        <f>G21+K21+O21+S21</f>
        <v>207032.82060000001</v>
      </c>
      <c r="D21" s="30">
        <f>[1]ифнс!D21+[1]куми!D21+[1]фу!D21+[1]дор.!D21+[1]адм!D21+[1]уаз!D21+[1]уо!D21+[1]гкмх!D21+[1]ккис!D21+[1]проч.!D21</f>
        <v>16902.709609999998</v>
      </c>
      <c r="E21" s="30">
        <f>[1]ифнс!E21+[1]куми!E21+[1]фу!E21+[1]дор.!E21+[1]адм!E21+[1]уаз!E21+[1]уо!E21+[1]гкмх!E21+[1]ккис!E21+[1]проч.!E21</f>
        <v>15848.803759999999</v>
      </c>
      <c r="F21" s="30">
        <f>[1]ифнс!F21+[1]куми!F21+[1]фу!F21+[1]дор.!F21+[1]адм!F21+[1]уаз!F21+[1]уо!F21+[1]гкмх!F21+[1]ккис!F21+[1]проч.!F21</f>
        <v>21082.705809999999</v>
      </c>
      <c r="G21" s="25">
        <f>D21+E21+F21+1</f>
        <v>53835.21918</v>
      </c>
      <c r="H21" s="30">
        <f>[1]ифнс!H21+[1]куми!H21+[1]фу!H21+[1]дор.!H21+[1]адм!H21+[1]уаз!H21+[1]уо!H21+[1]гкмх!H21+[1]ккис!H21+[1]проч.!H21</f>
        <v>12339.67274</v>
      </c>
      <c r="I21" s="30">
        <f>[1]ифнс!I21+[1]куми!I21+[1]фу!I21+[1]дор.!I21+[1]адм!I21+[1]уаз!I21+[1]уо!I21+[1]гкмх!I21+[1]ккис!I21+[1]проч.!I21</f>
        <v>17910.685839999998</v>
      </c>
      <c r="J21" s="30">
        <f>[1]ифнс!J21+[1]куми!J21+[1]фу!J21+[1]дор.!J21+[1]адм!J21+[1]уаз!J21+[1]уо!J21+[1]гкмх!J21+[1]ккис!J21+[1]проч.!J21</f>
        <v>35237.75434</v>
      </c>
      <c r="K21" s="28">
        <f t="shared" si="2"/>
        <v>65488.11292</v>
      </c>
      <c r="L21" s="30">
        <f>[1]ифнс!L21+[1]куми!L21+[1]фу!L21+[1]дор.!L21+[1]адм!L21+[1]уаз!L21+[1]уо!L21+[1]гкмх!L21+[1]ккис!L21+[1]проч.!L21</f>
        <v>11859.63</v>
      </c>
      <c r="M21" s="30">
        <f>[1]ифнс!M21+[1]куми!M21+[1]фу!M21+[1]дор.!M21+[1]адм!M21+[1]уаз!M21+[1]уо!M21+[1]гкмх!M21+[1]ккис!M21+[1]проч.!M21</f>
        <v>9717.476999999999</v>
      </c>
      <c r="N21" s="30">
        <f>[1]ифнс!N21+[1]куми!N21+[1]фу!N21+[1]дор.!N21+[1]адм!N21+[1]уаз!N21+[1]уо!N21+[1]гкмх!N21+[1]ккис!N21+[1]проч.!N21</f>
        <v>25200.002</v>
      </c>
      <c r="O21" s="28">
        <f t="shared" si="3"/>
        <v>46777.108999999997</v>
      </c>
      <c r="P21" s="30">
        <f>[1]ифнс!Q21+[1]куми!Q21+[1]фу!Q21+[1]дор.!Q21+[1]адм!Q21+[1]уаз!Q21+[1]уо!Q21+[1]гкмх!Q21+[1]ккис!Q21+[1]проч.!Q21</f>
        <v>15471.102000000001</v>
      </c>
      <c r="Q21" s="30">
        <f>[1]ифнс!R21+[1]куми!R21+[1]фу!R21+[1]дор.!R21+[1]адм!R21+[1]уаз!R21+[1]уо!R21+[1]гкмх!R21+[1]ккис!R21+[1]проч.!R21</f>
        <v>14560.247000000001</v>
      </c>
      <c r="R21" s="30">
        <f>[1]ифнс!S21+[1]куми!S21+[1]фу!S21+[1]дор.!S21+[1]адм!S21+[1]уаз!S21+[1]уо!S21+[1]гкмх!S21+[1]ккис!S21+[1]проч.!S21-0.89</f>
        <v>10901.030500000001</v>
      </c>
      <c r="S21" s="28">
        <f t="shared" si="4"/>
        <v>40932.379500000003</v>
      </c>
      <c r="T21" s="9"/>
    </row>
    <row r="22" spans="1:20" ht="39.6">
      <c r="A22" s="32" t="s">
        <v>37</v>
      </c>
      <c r="B22" s="30">
        <v>0</v>
      </c>
      <c r="C22" s="23">
        <f>G22+K22+O22+S22</f>
        <v>0</v>
      </c>
      <c r="D22" s="33">
        <v>0</v>
      </c>
      <c r="E22" s="33">
        <v>0</v>
      </c>
      <c r="F22" s="33">
        <v>0</v>
      </c>
      <c r="G22" s="25">
        <f t="shared" ref="G22:G27" si="5">D22+E22+F22</f>
        <v>0</v>
      </c>
      <c r="H22" s="30">
        <v>0</v>
      </c>
      <c r="I22" s="30">
        <v>0</v>
      </c>
      <c r="J22" s="30">
        <v>0</v>
      </c>
      <c r="K22" s="28">
        <f t="shared" si="2"/>
        <v>0</v>
      </c>
      <c r="L22" s="30">
        <v>0</v>
      </c>
      <c r="M22" s="30">
        <v>0</v>
      </c>
      <c r="N22" s="30">
        <v>0</v>
      </c>
      <c r="O22" s="28">
        <f t="shared" si="3"/>
        <v>0</v>
      </c>
      <c r="P22" s="30">
        <v>0</v>
      </c>
      <c r="Q22" s="30">
        <v>0</v>
      </c>
      <c r="R22" s="30">
        <v>0</v>
      </c>
      <c r="S22" s="28">
        <f t="shared" si="4"/>
        <v>0</v>
      </c>
      <c r="T22" s="9"/>
    </row>
    <row r="23" spans="1:20" ht="26.4">
      <c r="A23" s="34" t="s">
        <v>38</v>
      </c>
      <c r="B23" s="24">
        <f>B25+B26</f>
        <v>689304.7</v>
      </c>
      <c r="C23" s="23">
        <f>G23+K23+O23+S23</f>
        <v>689333.99573999993</v>
      </c>
      <c r="D23" s="24">
        <f>D25+D26+D27</f>
        <v>47229.714639999998</v>
      </c>
      <c r="E23" s="24">
        <f>E25+E26+E27</f>
        <v>45186.852379999997</v>
      </c>
      <c r="F23" s="24">
        <f>F25+F26+F27</f>
        <v>65975.189689999999</v>
      </c>
      <c r="G23" s="25">
        <f t="shared" si="5"/>
        <v>158391.75670999999</v>
      </c>
      <c r="H23" s="24">
        <f>H25+H26+H27</f>
        <v>41603.74035</v>
      </c>
      <c r="I23" s="24">
        <f>I25+I26+I27</f>
        <v>46690.388290000003</v>
      </c>
      <c r="J23" s="24">
        <f>J25+J26+J27</f>
        <v>78528.999459999992</v>
      </c>
      <c r="K23" s="28">
        <f>H23+I23+J23</f>
        <v>166823.1281</v>
      </c>
      <c r="L23" s="24">
        <f>L25+L26+L27</f>
        <v>62932.470019999993</v>
      </c>
      <c r="M23" s="24">
        <f>M25+M26+M27</f>
        <v>56040.023079999992</v>
      </c>
      <c r="N23" s="24">
        <f>N25+N26+N27</f>
        <v>73271.658209999994</v>
      </c>
      <c r="O23" s="28">
        <f t="shared" si="3"/>
        <v>192244.15130999999</v>
      </c>
      <c r="P23" s="24">
        <f>P25+P26+P27</f>
        <v>58846.271389999994</v>
      </c>
      <c r="Q23" s="24">
        <f>Q25+Q26+Q27</f>
        <v>53783.65595</v>
      </c>
      <c r="R23" s="24">
        <f>R25+R26+R27</f>
        <v>59245.032279999999</v>
      </c>
      <c r="S23" s="28">
        <f t="shared" si="4"/>
        <v>171874.95961999998</v>
      </c>
      <c r="T23" s="9"/>
    </row>
    <row r="24" spans="1:20">
      <c r="A24" s="26" t="s">
        <v>31</v>
      </c>
      <c r="B24" s="30"/>
      <c r="C24" s="23"/>
      <c r="D24" s="30"/>
      <c r="E24" s="30"/>
      <c r="F24" s="30"/>
      <c r="G24" s="25"/>
      <c r="H24" s="30"/>
      <c r="I24" s="30"/>
      <c r="J24" s="30"/>
      <c r="K24" s="28"/>
      <c r="L24" s="30"/>
      <c r="M24" s="35"/>
      <c r="N24" s="35"/>
      <c r="O24" s="28"/>
      <c r="P24" s="30"/>
      <c r="Q24" s="30"/>
      <c r="R24" s="30"/>
      <c r="S24" s="28"/>
      <c r="T24" s="9"/>
    </row>
    <row r="25" spans="1:20" ht="26.4">
      <c r="A25" s="26" t="s">
        <v>39</v>
      </c>
      <c r="B25" s="30">
        <v>482207</v>
      </c>
      <c r="C25" s="23">
        <f>G25+K25+O25+S25</f>
        <v>482301.21990999999</v>
      </c>
      <c r="D25" s="30">
        <f>[1]куми!D25+[1]фу!D25+[1]дор.!D25+[1]снд!D25+[1]гочс!D25+[1]адм!D25+[1]уаз!D25+[1]уо!D25+[1]гкмх!D25+[1]ккис!D25+[1]проч.!D25</f>
        <v>30521.504639999999</v>
      </c>
      <c r="E25" s="30">
        <f>[1]куми!E25+[1]фу!E25+[1]дор.!E25+[1]снд!E25+[1]гочс!E25+[1]адм!E25+[1]уаз!E25+[1]уо!E25+[1]гкмх!E25+[1]ккис!E25+[1]проч.!E25</f>
        <v>29362.08238</v>
      </c>
      <c r="F25" s="30">
        <f>[1]куми!F25+[1]фу!F25+[1]дор.!F25+[1]снд!F25+[1]гочс!F25+[1]адм!F25+[1]уаз!F25+[1]уо!F25+[1]гкмх!F25+[1]ккис!F25+[1]проч.!F2</f>
        <v>45007.395270000001</v>
      </c>
      <c r="G25" s="25">
        <f t="shared" si="5"/>
        <v>104890.98229</v>
      </c>
      <c r="H25" s="30">
        <f>[1]куми!H25+[1]фу!H25+[1]дор.!H25+[1]снд!H25+[1]гочс!H25+[1]адм!H25+[1]уаз!H25+[1]уо!H25+[1]гкмх!H25+[1]ккис!H25+[1]проч.!H25</f>
        <v>30276.19326</v>
      </c>
      <c r="I25" s="30">
        <f>[1]куми!I25+[1]фу!I25+[1]дор.!I25+[1]снд!I25+[1]гочс!I25+[1]адм!I25+[1]уаз!I25+[1]уо!I25+[1]гкмх!I25+[1]ккис!I25+[1]проч.!I25</f>
        <v>28126.60641</v>
      </c>
      <c r="J25" s="30">
        <f>[1]куми!J25+[1]фу!J25+[1]дор.!J25+[1]снд!J25+[1]гочс!J25+[1]адм!J25+[1]уаз!J25+[1]уо!J25+[1]гкмх!J25+[1]ккис!J25+[1]проч.!J25+0.5</f>
        <v>43559.813860000002</v>
      </c>
      <c r="K25" s="28">
        <f t="shared" si="2"/>
        <v>101962.61353</v>
      </c>
      <c r="L25" s="30">
        <f>[1]куми!L25+[1]фу!L25+[1]дор.!L25+[1]снд!L25+[1]гочс!L25+[1]адм!L25+[1]уаз!L25+[1]уо!L25+[1]гкмх!L25+[1]ккис!L25+[1]проч.!L25+11</f>
        <v>51200.390019999992</v>
      </c>
      <c r="M25" s="30">
        <f>[1]куми!M25+[1]фу!M25+[1]дор.!M25+[1]снд!M25+[1]гочс!M25+[1]адм!M25+[1]уаз!M25+[1]уо!M25+[1]гкмх!M25+[1]ккис!M25+[1]проч.!M25</f>
        <v>46282.864079999992</v>
      </c>
      <c r="N25" s="30">
        <f>[1]куми!N25+[1]фу!N25+[1]дор.!N25+[1]снд!N25+[1]гочс!N25+[1]адм!N25+[1]уаз!N25+[1]уо!N25+[1]гкмх!N25+[1]ккис!N25+[1]проч.!N25</f>
        <v>48367.865210000004</v>
      </c>
      <c r="O25" s="28">
        <f>L25+M25+N25</f>
        <v>145851.11930999998</v>
      </c>
      <c r="P25" s="30">
        <f>[1]куми!Q25+[1]фу!Q25+[1]дор.!Q25+[1]снд!Q25+[1]гочс!Q25+[1]адм!Q25+[1]уаз!Q25+[1]уо!Q25+[1]гкмх!Q25+[1]ккис!Q25+[1]проч.!Q25</f>
        <v>43356.686389999995</v>
      </c>
      <c r="Q25" s="30">
        <f>[1]куми!R25+[1]фу!R25+[1]дор.!R25+[1]снд!R25+[1]гочс!R25+[1]адм!R25+[1]уаз!R25+[1]уо!R25+[1]гкмх!R25+[1]ккис!R25+[1]проч.!R25</f>
        <v>38966.20895</v>
      </c>
      <c r="R25" s="30">
        <f>[1]куми!S25+[1]фу!S25+[1]дор.!S25+[1]снд!S25+[1]гочс!S25+[1]адм!S25+[1]уаз!S25+[1]уо!S25+[1]гкмх!S25+[1]ккис!S25+[1]проч.!S25</f>
        <v>47273.60944</v>
      </c>
      <c r="S25" s="28">
        <f t="shared" si="4"/>
        <v>129596.50477999999</v>
      </c>
      <c r="T25" s="9"/>
    </row>
    <row r="26" spans="1:20" ht="26.4">
      <c r="A26" s="26" t="s">
        <v>40</v>
      </c>
      <c r="B26" s="30">
        <v>207097.7</v>
      </c>
      <c r="C26" s="23">
        <f>G26+K26+O26+S26</f>
        <v>207032.77583</v>
      </c>
      <c r="D26" s="30">
        <f>[1]куми!D26+[1]фу!D26+[1]дор.!D26+[1]снд!D26+[1]гочс!D26+[1]адм!D26+[1]уаз!D26+[1]уо!D26+[1]гкмх!D26+[1]ккис!D26+[1]проч.!D26</f>
        <v>16708.21</v>
      </c>
      <c r="E26" s="30">
        <f>[1]куми!E26+[1]фу!E26+[1]дор.!E26+[1]снд!E26+[1]гочс!E26+[1]адм!E26+[1]уаз!E26+[1]уо!E26+[1]гкмх!E26+[1]ккис!E26+[1]проч.!E26</f>
        <v>15824.77</v>
      </c>
      <c r="F26" s="30">
        <f>[1]куми!F26+[1]фу!F26+[1]дор.!F26+[1]снд!F26+[1]гочс!F26+[1]адм!F26+[1]уаз!F26+[1]уо!F26+[1]гкмх!F26+[1]ккис!F26+[1]проч.!F260</f>
        <v>20967.794420000002</v>
      </c>
      <c r="G26" s="25">
        <f t="shared" si="5"/>
        <v>53500.774420000002</v>
      </c>
      <c r="H26" s="30">
        <f>[1]куми!H26+[1]фу!H26+[1]дор.!H26+[1]снд!H26+[1]гочс!H26+[1]адм!H26+[1]уаз!H26+[1]уо!H26+[1]гкмх!H26+[1]ккис!H26+[1]проч.!H26</f>
        <v>11327.547089999998</v>
      </c>
      <c r="I26" s="30">
        <f>[1]куми!I26+[1]фу!I26+[1]дор.!I26+[1]снд!I26+[1]гочс!I26+[1]адм!I26+[1]уаз!I26+[1]уо!I26+[1]гкмх!I26+[1]ккис!I26+[1]проч.!I26</f>
        <v>18563.781879999999</v>
      </c>
      <c r="J26" s="30">
        <f>[1]куми!J26+[1]фу!J26+[1]дор.!J26+[1]снд!J26+[1]гочс!J26+[1]адм!J26+[1]уаз!J26+[1]уо!J26+[1]гкмх!J26+[1]ккис!J26+[1]проч.!J26-0.05</f>
        <v>34969.185599999997</v>
      </c>
      <c r="K26" s="28">
        <f t="shared" si="2"/>
        <v>64860.514569999992</v>
      </c>
      <c r="L26" s="30">
        <f>[1]куми!L26+[1]фу!L26+[1]дор.!L26+[1]снд!L26+[1]гочс!L26+[1]адм!L26+[1]уаз!L26+[1]уо!L26+[1]гкмх!L26+[1]ккис!L26+[1]проч.!L26</f>
        <v>11732.08</v>
      </c>
      <c r="M26" s="30">
        <f>[1]куми!M26+[1]фу!M26+[1]дор.!M26+[1]снд!M26+[1]гочс!M26+[1]адм!M26+[1]уаз!M26+[1]уо!M26+[1]гкмх!M26+[1]ккис!M26+[1]проч.!M26</f>
        <v>9757.1589999999997</v>
      </c>
      <c r="N26" s="30">
        <f>[1]куми!N26+[1]фу!N26+[1]дор.!N26+[1]снд!N26+[1]гочс!N26+[1]адм!N26+[1]уаз!N26+[1]уо!N26+[1]гкмх!N26+[1]ккис!N26+[1]проч.!N26</f>
        <v>24903.792999999998</v>
      </c>
      <c r="O26" s="28">
        <f t="shared" si="3"/>
        <v>46393.031999999999</v>
      </c>
      <c r="P26" s="30">
        <f>[1]куми!Q26+[1]фу!Q26+[1]дор.!Q26+[1]снд!Q26+[1]гочс!Q26+[1]адм!Q26+[1]уаз!Q26+[1]уо!Q26+[1]гкмх!Q26+[1]ккис!Q26+[1]проч.!Q26</f>
        <v>15489.585000000001</v>
      </c>
      <c r="Q26" s="30">
        <f>[1]куми!R26+[1]фу!R26+[1]дор.!R26+[1]снд!R26+[1]гочс!R26+[1]адм!R26+[1]уаз!R26+[1]уо!R26+[1]гкмх!R26+[1]ккис!R26+[1]проч.!R26</f>
        <v>14817.447000000002</v>
      </c>
      <c r="R26" s="30">
        <f>[1]куми!S26+[1]фу!S26+[1]дор.!S26+[1]снд!S26+[1]гочс!S26+[1]адм!S26+[1]уаз!S26+[1]уо!S26+[1]гкмх!S26+[1]ккис!S26+[1]проч.!S26</f>
        <v>11971.422840000001</v>
      </c>
      <c r="S26" s="28">
        <f t="shared" si="4"/>
        <v>42278.454840000006</v>
      </c>
      <c r="T26" s="9"/>
    </row>
    <row r="27" spans="1:20" ht="39.6">
      <c r="A27" s="26" t="s">
        <v>41</v>
      </c>
      <c r="B27" s="30">
        <v>0</v>
      </c>
      <c r="C27" s="23">
        <f>G27+K27+O27+S27</f>
        <v>0</v>
      </c>
      <c r="D27" s="30">
        <v>0</v>
      </c>
      <c r="E27" s="30">
        <v>0</v>
      </c>
      <c r="F27" s="30">
        <v>0</v>
      </c>
      <c r="G27" s="25">
        <f t="shared" si="5"/>
        <v>0</v>
      </c>
      <c r="H27" s="30">
        <v>0</v>
      </c>
      <c r="I27" s="30">
        <v>0</v>
      </c>
      <c r="J27" s="30">
        <v>0</v>
      </c>
      <c r="K27" s="28">
        <f t="shared" si="2"/>
        <v>0</v>
      </c>
      <c r="L27" s="30">
        <v>0</v>
      </c>
      <c r="M27" s="35">
        <v>0</v>
      </c>
      <c r="N27" s="35">
        <v>0</v>
      </c>
      <c r="O27" s="28">
        <f t="shared" si="3"/>
        <v>0</v>
      </c>
      <c r="P27" s="30">
        <v>0</v>
      </c>
      <c r="Q27" s="30">
        <v>0</v>
      </c>
      <c r="R27" s="30">
        <v>0</v>
      </c>
      <c r="S27" s="28">
        <f t="shared" si="4"/>
        <v>0</v>
      </c>
      <c r="T27" s="9"/>
    </row>
    <row r="28" spans="1:20" ht="26.4">
      <c r="A28" s="22" t="s">
        <v>42</v>
      </c>
      <c r="B28" s="24">
        <f>B18-B23</f>
        <v>-55110.09999999986</v>
      </c>
      <c r="C28" s="23">
        <f>C18-C23</f>
        <v>-55111.111019999953</v>
      </c>
      <c r="D28" s="29">
        <f>D18-D23</f>
        <v>2821.0522399999973</v>
      </c>
      <c r="E28" s="29">
        <f>E18-E23</f>
        <v>9428.7588600000017</v>
      </c>
      <c r="F28" s="29">
        <f t="shared" ref="F28:S28" si="6">F18-F23</f>
        <v>-7192.3579300000056</v>
      </c>
      <c r="G28" s="28">
        <f t="shared" si="6"/>
        <v>5057.4531699999934</v>
      </c>
      <c r="H28" s="29">
        <f t="shared" si="6"/>
        <v>21566.314870000009</v>
      </c>
      <c r="I28" s="29">
        <f t="shared" si="6"/>
        <v>-2910.1359200000006</v>
      </c>
      <c r="J28" s="29">
        <f t="shared" si="6"/>
        <v>-7310.2678499999747</v>
      </c>
      <c r="K28" s="28">
        <f t="shared" si="6"/>
        <v>11345.911100000027</v>
      </c>
      <c r="L28" s="29">
        <f t="shared" si="6"/>
        <v>-16563.865019999997</v>
      </c>
      <c r="M28" s="29">
        <f t="shared" si="6"/>
        <v>-9336.5700799999904</v>
      </c>
      <c r="N28" s="29">
        <f t="shared" si="6"/>
        <v>-12880.366209999993</v>
      </c>
      <c r="O28" s="28">
        <f t="shared" si="6"/>
        <v>-38780.80131000001</v>
      </c>
      <c r="P28" s="29">
        <f t="shared" si="6"/>
        <v>-6221.7993899999929</v>
      </c>
      <c r="Q28" s="29">
        <f t="shared" si="6"/>
        <v>-4037.0389499999947</v>
      </c>
      <c r="R28" s="29">
        <f t="shared" si="6"/>
        <v>-22474.83563999999</v>
      </c>
      <c r="S28" s="28">
        <f t="shared" si="6"/>
        <v>-32733.673979999963</v>
      </c>
      <c r="T28" s="9"/>
    </row>
    <row r="29" spans="1:20" ht="26.4">
      <c r="A29" s="22" t="s">
        <v>43</v>
      </c>
      <c r="B29" s="23"/>
      <c r="C29" s="23"/>
      <c r="D29" s="24">
        <f>D31+D32</f>
        <v>57932.132239999992</v>
      </c>
      <c r="E29" s="24">
        <f t="shared" ref="E29:Q29" si="7">E31+E32</f>
        <v>67360.891100000008</v>
      </c>
      <c r="F29" s="24">
        <f t="shared" si="7"/>
        <v>60168.533169999988</v>
      </c>
      <c r="G29" s="25">
        <f t="shared" si="7"/>
        <v>60169.533169999995</v>
      </c>
      <c r="H29" s="24">
        <f t="shared" si="7"/>
        <v>81735.848040000012</v>
      </c>
      <c r="I29" s="24">
        <f t="shared" si="7"/>
        <v>78825.712120000011</v>
      </c>
      <c r="J29" s="24">
        <f t="shared" si="7"/>
        <v>71515.444270000022</v>
      </c>
      <c r="K29" s="25">
        <f t="shared" si="7"/>
        <v>71515.444270000036</v>
      </c>
      <c r="L29" s="24">
        <f t="shared" si="7"/>
        <v>54951.579250000039</v>
      </c>
      <c r="M29" s="24">
        <f t="shared" si="7"/>
        <v>45615.009170000048</v>
      </c>
      <c r="N29" s="24">
        <f t="shared" si="7"/>
        <v>32734.642960000045</v>
      </c>
      <c r="O29" s="25">
        <f t="shared" si="7"/>
        <v>32734.642960000056</v>
      </c>
      <c r="P29" s="24">
        <f t="shared" si="7"/>
        <v>26512.843570000055</v>
      </c>
      <c r="Q29" s="24">
        <f t="shared" si="7"/>
        <v>22475.804620000054</v>
      </c>
      <c r="R29" s="24">
        <f>R31+R32</f>
        <v>0.96898000006331131</v>
      </c>
      <c r="S29" s="25">
        <f>S31+S32</f>
        <v>0.96898000007058727</v>
      </c>
      <c r="T29" s="9"/>
    </row>
    <row r="30" spans="1:20">
      <c r="A30" s="26" t="s">
        <v>31</v>
      </c>
      <c r="B30" s="23"/>
      <c r="C30" s="23"/>
      <c r="D30" s="24"/>
      <c r="E30" s="27"/>
      <c r="F30" s="23"/>
      <c r="G30" s="25"/>
      <c r="H30" s="27"/>
      <c r="I30" s="23"/>
      <c r="J30" s="23"/>
      <c r="K30" s="28"/>
      <c r="L30" s="23"/>
      <c r="M30" s="23"/>
      <c r="N30" s="23"/>
      <c r="O30" s="28"/>
      <c r="P30" s="23"/>
      <c r="Q30" s="27"/>
      <c r="R30" s="23"/>
      <c r="S30" s="28"/>
      <c r="T30" s="9"/>
    </row>
    <row r="31" spans="1:20">
      <c r="A31" s="26" t="s">
        <v>32</v>
      </c>
      <c r="B31" s="23"/>
      <c r="C31" s="23"/>
      <c r="D31" s="24">
        <f>D16+D20-D25</f>
        <v>57736.682629999996</v>
      </c>
      <c r="E31" s="24">
        <f>E16+E20-E25</f>
        <v>67141.407730000006</v>
      </c>
      <c r="F31" s="24">
        <f t="shared" ref="E31:T32" si="8">F16+F20-F25</f>
        <v>59834.138409999992</v>
      </c>
      <c r="G31" s="25">
        <f>G16+G20-G25</f>
        <v>59834.13841</v>
      </c>
      <c r="H31" s="24">
        <f t="shared" si="8"/>
        <v>80388.327630000014</v>
      </c>
      <c r="I31" s="24">
        <f t="shared" si="8"/>
        <v>78131.287750000018</v>
      </c>
      <c r="J31" s="24">
        <f t="shared" si="8"/>
        <v>70552.451160000026</v>
      </c>
      <c r="K31" s="25">
        <f t="shared" si="8"/>
        <v>70552.451160000026</v>
      </c>
      <c r="L31" s="24">
        <f t="shared" si="8"/>
        <v>53861.03614000004</v>
      </c>
      <c r="M31" s="24">
        <f t="shared" si="8"/>
        <v>44564.148060000043</v>
      </c>
      <c r="N31" s="24">
        <f t="shared" si="8"/>
        <v>31387.57285000004</v>
      </c>
      <c r="O31" s="25">
        <f t="shared" si="8"/>
        <v>31387.572850000055</v>
      </c>
      <c r="P31" s="24">
        <f t="shared" si="8"/>
        <v>25184.256460000055</v>
      </c>
      <c r="Q31" s="24">
        <f t="shared" si="8"/>
        <v>21404.417510000058</v>
      </c>
      <c r="R31" s="24">
        <f t="shared" si="8"/>
        <v>-2.5789999934204388E-2</v>
      </c>
      <c r="S31" s="25">
        <f t="shared" si="8"/>
        <v>-2.5789999926928431E-2</v>
      </c>
      <c r="T31" s="9"/>
    </row>
    <row r="32" spans="1:20">
      <c r="A32" s="26" t="s">
        <v>33</v>
      </c>
      <c r="B32" s="23"/>
      <c r="C32" s="23"/>
      <c r="D32" s="30">
        <f>D17+D21-D26</f>
        <v>195.44960999999967</v>
      </c>
      <c r="E32" s="30">
        <f t="shared" si="8"/>
        <v>219.4833699999981</v>
      </c>
      <c r="F32" s="30">
        <f t="shared" si="8"/>
        <v>334.39475999999559</v>
      </c>
      <c r="G32" s="25">
        <f t="shared" si="8"/>
        <v>335.39475999999559</v>
      </c>
      <c r="H32" s="30">
        <f t="shared" si="8"/>
        <v>1347.5204099999974</v>
      </c>
      <c r="I32" s="30">
        <f t="shared" si="8"/>
        <v>694.424369999997</v>
      </c>
      <c r="J32" s="30">
        <f t="shared" si="8"/>
        <v>962.9931099999958</v>
      </c>
      <c r="K32" s="25">
        <f t="shared" si="8"/>
        <v>962.99311000000307</v>
      </c>
      <c r="L32" s="30">
        <f t="shared" si="8"/>
        <v>1090.5431100000023</v>
      </c>
      <c r="M32" s="30">
        <f t="shared" si="8"/>
        <v>1050.8611100000016</v>
      </c>
      <c r="N32" s="30">
        <f t="shared" si="8"/>
        <v>1347.0701100000042</v>
      </c>
      <c r="O32" s="25">
        <f t="shared" si="8"/>
        <v>1347.0701100000006</v>
      </c>
      <c r="P32" s="30">
        <f t="shared" si="8"/>
        <v>1328.5871099999986</v>
      </c>
      <c r="Q32" s="30">
        <f t="shared" si="8"/>
        <v>1071.3871099999978</v>
      </c>
      <c r="R32" s="30">
        <f>R17+R21-R26</f>
        <v>0.9947699999975157</v>
      </c>
      <c r="S32" s="25">
        <f>S17+S21-S26</f>
        <v>0.9947699999975157</v>
      </c>
      <c r="T32" s="9"/>
    </row>
    <row r="33" spans="1:19">
      <c r="B33" s="36">
        <f>B18-C18</f>
        <v>-28.284719999879599</v>
      </c>
      <c r="C33" s="36">
        <f>C20-C25</f>
        <v>-55110.15578999999</v>
      </c>
      <c r="D33" s="36">
        <f>D20-D25</f>
        <v>2626.5526299999983</v>
      </c>
      <c r="E33" s="36">
        <f>D33+E20-E25</f>
        <v>12031.277730000002</v>
      </c>
      <c r="F33" s="36">
        <f>E33+F20-F25</f>
        <v>4724.0084099999949</v>
      </c>
      <c r="G33" s="37">
        <f>G20-G25</f>
        <v>4724.0084099999949</v>
      </c>
      <c r="H33" s="36">
        <f>G33+H20-H25</f>
        <v>25278.197630000002</v>
      </c>
      <c r="I33" s="36">
        <f>H33+I20-I25</f>
        <v>23021.157750000006</v>
      </c>
      <c r="J33" s="36">
        <f>I33+J20-J25</f>
        <v>15442.321160000014</v>
      </c>
      <c r="K33" s="37">
        <f>G33+K20-K25</f>
        <v>15442.321160000007</v>
      </c>
      <c r="L33" s="36">
        <f>K33+L20-L25</f>
        <v>-1249.0938599999863</v>
      </c>
      <c r="M33" s="36">
        <f>L33+M20-M25</f>
        <v>-10545.981939999976</v>
      </c>
      <c r="N33" s="36">
        <f>M33+N20-N25</f>
        <v>-23722.557149999979</v>
      </c>
      <c r="O33" s="37">
        <f>K33+O20-O25</f>
        <v>-23722.557149999964</v>
      </c>
      <c r="P33" s="36">
        <f>O33+P20-P25</f>
        <v>-29925.873539999957</v>
      </c>
      <c r="Q33" s="36">
        <f>P33+Q20-Q25</f>
        <v>-33705.712489999954</v>
      </c>
      <c r="R33" s="36">
        <f>Q33+R20-R25</f>
        <v>-55110.155789999946</v>
      </c>
      <c r="S33" s="37">
        <f>O33+S20-S25</f>
        <v>-55110.155789999946</v>
      </c>
    </row>
    <row r="34" spans="1:19">
      <c r="C34" s="36">
        <f>C21-C26</f>
        <v>4.4770000007702038E-2</v>
      </c>
      <c r="D34" s="36">
        <f>D21-D26</f>
        <v>194.49960999999894</v>
      </c>
      <c r="E34" s="36">
        <f>E21-E26+D34</f>
        <v>218.53336999999738</v>
      </c>
      <c r="F34" s="36">
        <f>F21-F26+E34</f>
        <v>333.44475999999486</v>
      </c>
      <c r="G34" s="37">
        <f>G21-G26</f>
        <v>334.4447599999985</v>
      </c>
      <c r="H34" s="36">
        <f>H21-H26+G34</f>
        <v>1346.5704100000003</v>
      </c>
      <c r="I34" s="36">
        <f>I21-I26+H34</f>
        <v>693.47436999999991</v>
      </c>
      <c r="J34" s="36">
        <f>J21-J26+I34</f>
        <v>962.04311000000234</v>
      </c>
      <c r="K34" s="37">
        <f>K21-K26+G34</f>
        <v>962.04311000000598</v>
      </c>
      <c r="L34" s="36">
        <f>L21-L26+K34</f>
        <v>1089.5931100000053</v>
      </c>
      <c r="M34" s="36">
        <f>M21-M26+L34</f>
        <v>1049.9111100000046</v>
      </c>
      <c r="N34" s="36">
        <f>N21-N26+M34</f>
        <v>1346.1201100000071</v>
      </c>
      <c r="O34" s="37">
        <f>O21-O26+K34</f>
        <v>1346.1201100000035</v>
      </c>
      <c r="P34" s="36">
        <f>P21-P26+O34</f>
        <v>1327.6371100000033</v>
      </c>
      <c r="Q34" s="36">
        <f>Q21-Q26+P34</f>
        <v>1070.4371100000026</v>
      </c>
      <c r="R34" s="36">
        <f>R21-R26+Q34</f>
        <v>4.4770000002245069E-2</v>
      </c>
      <c r="S34" s="37">
        <f>S21-S26+O34</f>
        <v>4.477000000042608E-2</v>
      </c>
    </row>
    <row r="35" spans="1:19">
      <c r="A35" s="38" t="s">
        <v>44</v>
      </c>
      <c r="B35" s="38"/>
      <c r="C35" s="38"/>
      <c r="G35" s="2" t="s">
        <v>45</v>
      </c>
      <c r="K35" s="2" t="s">
        <v>46</v>
      </c>
    </row>
    <row r="37" spans="1:19">
      <c r="A37" s="1" t="s">
        <v>47</v>
      </c>
      <c r="G37" s="2" t="s">
        <v>45</v>
      </c>
      <c r="K37" s="2" t="s">
        <v>48</v>
      </c>
    </row>
  </sheetData>
  <mergeCells count="18">
    <mergeCell ref="K10:K12"/>
    <mergeCell ref="L10:N11"/>
    <mergeCell ref="O10:O12"/>
    <mergeCell ref="P10:R11"/>
    <mergeCell ref="S10:S12"/>
    <mergeCell ref="A35:C35"/>
    <mergeCell ref="A10:A12"/>
    <mergeCell ref="B10:B12"/>
    <mergeCell ref="C10:C12"/>
    <mergeCell ref="D10:F11"/>
    <mergeCell ref="G10:G12"/>
    <mergeCell ref="H10:J11"/>
    <mergeCell ref="O1:S1"/>
    <mergeCell ref="O2:S2"/>
    <mergeCell ref="A4:S4"/>
    <mergeCell ref="A5:S5"/>
    <mergeCell ref="A7:S7"/>
    <mergeCell ref="A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stp</cp:lastModifiedBy>
  <dcterms:created xsi:type="dcterms:W3CDTF">2020-07-08T13:13:22Z</dcterms:created>
  <dcterms:modified xsi:type="dcterms:W3CDTF">2020-07-08T13:14:29Z</dcterms:modified>
</cp:coreProperties>
</file>