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водный отчет" sheetId="1" r:id="rId1"/>
    <sheet name="Оценка эффективности" sheetId="2" r:id="rId2"/>
  </sheets>
  <definedNames>
    <definedName name="_xlnm.Print_Area" localSheetId="0">'Сводный отчет'!$A$1:$Q$418</definedName>
    <definedName name="_xlnm.Print_Titles" localSheetId="0">'Сводный отчет'!$4:$9</definedName>
    <definedName name="Excel_BuiltIn_Print_Area" localSheetId="0">'Сводный отчет'!$A$1:$Q$418</definedName>
    <definedName name="Excel_BuiltIn_Print_Titles" localSheetId="0">'Сводный отчет'!$4:$9</definedName>
    <definedName name="Excel_BuiltIn__FilterDatabase" localSheetId="0">'Сводный отчет'!$A$9:$Q$418</definedName>
    <definedName name="Print_Titles_0" localSheetId="0">'Сводный отчет'!$4:$9</definedName>
    <definedName name="Print_Titles_0_0" localSheetId="0">'Сводный отчет'!$4:$9</definedName>
    <definedName name="_xlnm_Print_Area" localSheetId="0">'Сводный отчет'!$A$1:$Q$418</definedName>
    <definedName name="_xlnm_Print_Titles" localSheetId="0">'Сводный отчет'!$4:$9</definedName>
  </definedNames>
  <calcPr fullCalcOnLoad="1"/>
</workbook>
</file>

<file path=xl/sharedStrings.xml><?xml version="1.0" encoding="utf-8"?>
<sst xmlns="http://schemas.openxmlformats.org/spreadsheetml/2006/main" count="1831" uniqueCount="1357">
  <si>
    <t>Сводный отчет по муниипальным программам (подпрограммам) в разрезе мероприятий и источников финансирования за 2022 год</t>
  </si>
  <si>
    <t>№ п/п</t>
  </si>
  <si>
    <t>Наименование программы/подпрограммы/мероприятия</t>
  </si>
  <si>
    <t>Объём финансирования (тыс.руб.)</t>
  </si>
  <si>
    <t>План, в том числе</t>
  </si>
  <si>
    <t>Исполнение, в том числе</t>
  </si>
  <si>
    <t>Краткий перечень выполненных работ (за отчетный период текущего года), в т.ч. по источникам</t>
  </si>
  <si>
    <t>Субвенции</t>
  </si>
  <si>
    <t>Собственных доходов:</t>
  </si>
  <si>
    <t>Внебюджетные средства</t>
  </si>
  <si>
    <t>Субсидии, иные межбюджетные трансферты</t>
  </si>
  <si>
    <t>Другие собственные доходы</t>
  </si>
  <si>
    <t>Всего</t>
  </si>
  <si>
    <t>в том числе</t>
  </si>
  <si>
    <t>из федерального бюджета</t>
  </si>
  <si>
    <t>из областного бюджета</t>
  </si>
  <si>
    <t>13</t>
  </si>
  <si>
    <t>14</t>
  </si>
  <si>
    <t>15</t>
  </si>
  <si>
    <t>16</t>
  </si>
  <si>
    <t>17</t>
  </si>
  <si>
    <t>1</t>
  </si>
  <si>
    <t>Муниципальная программа «Развитие муниципальной службы и органов управления на территории ЗАТО г. Радужный Владимирской области»</t>
  </si>
  <si>
    <t>1.1</t>
  </si>
  <si>
    <t>Создание условий для развития муниципальной службы в муниципальном образовании ЗАТО г.Радужный Владимирской области</t>
  </si>
  <si>
    <t>1.1.1</t>
  </si>
  <si>
    <t>Пенсии за выслугу лет лицам, замещающим муниципальные должности и должности муниципальной службы ЗАТО г. Радужный Владимирской области</t>
  </si>
  <si>
    <t>Стимулирование, мотивация, повышение качества работы муниципальных служащих</t>
  </si>
  <si>
    <t>1.1.2</t>
  </si>
  <si>
    <t>Оказание услуг по производству, выпуску и распространению периодического официального печатного издания администрации ЗАТО г.Радужный Владимирской области "Радуга-информ", размещение информационного материала в "АиФ" и "Владимирские ведомости"</t>
  </si>
  <si>
    <t>Оказаны услуги по производству, выпуску и распространению периодического официального печатного издания администрации ЗАТО г. Радужный Владимирской области «Радуга-информ», размещение информационного материала в «АиФ» и «Владимирские ведомости»</t>
  </si>
  <si>
    <t>1.1.3</t>
  </si>
  <si>
    <t>Поощрение лиц, входящих в муниципальную управленческую команду ЗАТО г. Радужный Владимирской области, за достижение показателей деятельности органов исполнительной власти Владимирской области</t>
  </si>
  <si>
    <t>1.2</t>
  </si>
  <si>
    <t>Расходы на обеспечение деятельности центров органов местного самоуправления</t>
  </si>
  <si>
    <t>1.2.1</t>
  </si>
  <si>
    <t>Расходы на обеспечение деятельности центров органов местного самоуправления (КУМИ)</t>
  </si>
  <si>
    <t>Затраты на деятельность КУМИ</t>
  </si>
  <si>
    <t>1.2.2</t>
  </si>
  <si>
    <t>Расходы на обеспечение деятельности центров органов местного самоуправления (ФУ)</t>
  </si>
  <si>
    <t>Затраты на деятельность ФУ</t>
  </si>
  <si>
    <t>1.2.3</t>
  </si>
  <si>
    <t>Расходы на обеспечение деятельности центров органов местного самоуправления (Администрация)</t>
  </si>
  <si>
    <t>Затраты на деятельность Администрации</t>
  </si>
  <si>
    <t>1.2.4</t>
  </si>
  <si>
    <t>Расходы на обеспечение деятельности центров органов местного самоуправления (СНД)</t>
  </si>
  <si>
    <t>Затраты на деятельность СНД</t>
  </si>
  <si>
    <t>1.3</t>
  </si>
  <si>
    <t>Создание условий для эффективного содержания административных зданий</t>
  </si>
  <si>
    <t>1.3.1</t>
  </si>
  <si>
    <t>Обеспечение эффективного содержания и эксплуатации административного здания</t>
  </si>
  <si>
    <t>Затраты на деятельность МКУ «УАЗ»</t>
  </si>
  <si>
    <t>1.4</t>
  </si>
  <si>
    <t>Создание условий для оказания государственных и муниципальных услуг</t>
  </si>
  <si>
    <t>1.5</t>
  </si>
  <si>
    <t>Проведение Всероссийской переписи населения 2020 года</t>
  </si>
  <si>
    <t>1.6</t>
  </si>
  <si>
    <t xml:space="preserve">Подготовка к проведению общероссийского голосования по вопросу одобрения изменений в Конституцию Российской Федерации </t>
  </si>
  <si>
    <t>2</t>
  </si>
  <si>
    <t>Муниципальная программа «Содействие развитию малого и среднего предпринимательства на территории ЗАТО г. Радужный Владимирской области»</t>
  </si>
  <si>
    <t>2.1</t>
  </si>
  <si>
    <t>Проведение смотров-конкурсов предприятий малого и среднего бизнеса</t>
  </si>
  <si>
    <t>Проведен конкурс среди субъектов малого и среднего предпринимательства, осуществляющих свою деятельность на территории ЗАТО г. Радужный Владимирской области, на лучшее новогоднее оформление фасадов зданий, входных зон и прилегающих территорий</t>
  </si>
  <si>
    <t>3</t>
  </si>
  <si>
    <t>Муниципальная программа «Обеспечение общественного порядка и профилактики правонарушений на территории ЗАТО г. Радужный Владимирской области»</t>
  </si>
  <si>
    <t>3.1</t>
  </si>
  <si>
    <t>Подпрограмма «Комплексные меры профилактики правонарушений на территории ЗАТО г.Радужный Владимирской области»</t>
  </si>
  <si>
    <t>3.1.1</t>
  </si>
  <si>
    <t>Реализация мер по дальнейшему созданию на территории муниципальных образований добровольных народных дружин для оказания содействия участковым уполномоченным полиции в реализации их полномочий по охране общественного порядка, предупреждению и раскрытию преступлений</t>
  </si>
  <si>
    <t xml:space="preserve"> Поощрены активно участвующие в охране общественного порядка и борьбе с правонарушениями члены Добровольной народной дружины</t>
  </si>
  <si>
    <t>3.1.2</t>
  </si>
  <si>
    <t>Содействие в трудоустройстве лицам, осужденным к наказаниям, не связанным с лишением свободы, и лицам, вышедшим из мест заключения, в том числе несовершеннолетним, путем организации общественных, обязательных и исправительных работ. Оказание данной категории граждан социальной помощи (обеспечение продуктами питания, предметами первой необходимости, одеждой, оформление паспортов и т.д.)</t>
  </si>
  <si>
    <t>Оказана материальная помощь лицам, освободившимся из мест лишения свободы</t>
  </si>
  <si>
    <t>3.1.3</t>
  </si>
  <si>
    <t xml:space="preserve">Изготовление и распространение листовок по профилактике мошенничества на территории ЗАТО г. Радужный Владимирской области </t>
  </si>
  <si>
    <t>Изготовлены и распространены информационные листовки по профилактике мошенничества</t>
  </si>
  <si>
    <t>3.2</t>
  </si>
  <si>
    <t>Подпрограмма «Комплексные меры противодействия злоупотреблению наркотиками и их незаконному обороту на территории ЗАТО г. Радужный Владимирской области»</t>
  </si>
  <si>
    <t>3.2.1</t>
  </si>
  <si>
    <t>Проведение городских и участие в областных конкурсах, акциях, мероприятиях по профилактике асоциального поведения и пропаганде здорового образа жизни</t>
  </si>
  <si>
    <r>
      <rPr>
        <sz val="12"/>
        <color indexed="8"/>
        <rFont val="Times New Roman"/>
        <family val="1"/>
      </rPr>
      <t>1. Проведена фотовыставка «Взгляд молодых»;
2.</t>
    </r>
    <r>
      <rPr>
        <sz val="12"/>
        <rFont val="Times New Roman"/>
        <family val="1"/>
      </rPr>
      <t xml:space="preserve"> Проведение городского конкурса социальной рекламы «Скажи жизни «Да!» на территории ЗАТО г. Радужный;      
3. Работа штаба Киберпатруль по поиску ссылок наркотической направленности</t>
    </r>
  </si>
  <si>
    <t>3.2.2</t>
  </si>
  <si>
    <t>Организация и проведение спортивных соревнований по мини-футболу, футболу на снегу и хоккею среди дворовых команд</t>
  </si>
  <si>
    <t>Проведены спортивные соревнования на «День Молодежи»</t>
  </si>
  <si>
    <t>3.2.3</t>
  </si>
  <si>
    <t xml:space="preserve">Изготовление информационных материалов, банеров по профилактике употребления наркотических средств, изготовление и установка щитов и банеров. </t>
  </si>
  <si>
    <t>Изготовлены и распространенны  информационных буклетов по профилактике употребления алкоголя среди населения на  территории ЗАТО г. Радужный Владимирской области</t>
  </si>
  <si>
    <t>3.3</t>
  </si>
  <si>
    <t>Подпрограмма «Комплексные меры противодействия злоупотреблению алкогольной продукцией и профилактика алкоголизма населения на территории ЗАТО г. Радужный Владимирской области»</t>
  </si>
  <si>
    <t>3.3.1</t>
  </si>
  <si>
    <t>Изготовление и распространение рекламно - информационных материалов, направленных на формирование мотивации к здоровому образу жизни. Изготовление и установка на территории города баннеров антиалкогольной направленности</t>
  </si>
  <si>
    <t>1. Изготовлен баннер, содержащий социальную рекламу по профилактике злоупотребления алкогольной продукцией и наркотическими средствами 
2. Приобретены информационные буклеты по профилактике употребления алкоголя среди населения на территории города</t>
  </si>
  <si>
    <t>3.3.2</t>
  </si>
  <si>
    <t>Приобретение специализированной литературы по пропаганде здорового образа жизни, профилактике алкоголизации населения</t>
  </si>
  <si>
    <t>Приобретена специализированная литература и периодические издания по пропаганде здорового образа жизни, профилактике алкоголизации (для МБУК «Общедоступная библиотека»)</t>
  </si>
  <si>
    <t>3.4</t>
  </si>
  <si>
    <t xml:space="preserve"> Подпрограмма «Противодействие терроризму и экстремизму на территории ЗАТО г. Радужный Владимирской области»</t>
  </si>
  <si>
    <t>3.4.1</t>
  </si>
  <si>
    <t>Проведение митинга, посвященного Дню солидарности в борьбе с терроризмом (3 сентября), мероприятий с участием образовательных организаций, представителей СМИ</t>
  </si>
  <si>
    <t>Приобретены цветы, воздушные шары для проведения митинга, посвященного Дню солидарности в борьбе с терроризмом</t>
  </si>
  <si>
    <t>4</t>
  </si>
  <si>
    <t>Муниципальная программа «Землеустройство, использование и охрана земель, оценка недвижимости, признание прав и регулирование отношений по муниципальной собственности на территории ЗАТО г.Радужный Владимирской области»</t>
  </si>
  <si>
    <t>4.1</t>
  </si>
  <si>
    <t>Подпрограмма «Землеустройство, использование и охрана земель на территории ЗАТО г. Радужный Владимирской области»</t>
  </si>
  <si>
    <t>4.1.1</t>
  </si>
  <si>
    <t>Межевание земель с целью образования новых и упорядочения существующих объектов землеустройства</t>
  </si>
  <si>
    <t>1. Кадастровые работы по образованию 3-х земельных участков; 2. Кадастровые работы по уточнению местоположения границ 13-ти земельных участков; 3. Кадастровые работы по внесению текущих изменений в границы 12-ти территориальных зон; 4. Кадастровые работы по внесению изменений в сведения о границе населенного пункта г. Радужный Владимирской области</t>
  </si>
  <si>
    <t>4.1.2</t>
  </si>
  <si>
    <t>Оценка рыночной стоимости земельных участков</t>
  </si>
  <si>
    <t xml:space="preserve"> Оценка рыночной стоимости имущественного права пользования в отношении 2-х земельных участков</t>
  </si>
  <si>
    <t>4.1.3</t>
  </si>
  <si>
    <t>Приобретение оборудования, технических средств, комплектующих к компьютерной и оргтехнике, расходных материалов, переферийного и компьютерного оборудования, ремонт компьютерной техники</t>
  </si>
  <si>
    <t>Технологическое сопровождение программного продукта «Пифагор: Управление арендой земельных участков»</t>
  </si>
  <si>
    <t>4.1.4</t>
  </si>
  <si>
    <t>Прочие работы (предоставление сведений, внесенных в государственный кадастр недвижимости, участие в семинарах, изготовление межевых знаков, услуги нотариуса, консультационные услуги, услуги поверки (калибровки) средства измерения)</t>
  </si>
  <si>
    <t>Поверка (калибровка) средства измерения – рулетки измерительной ЭНКОР (0-50 м).</t>
  </si>
  <si>
    <t>4.2</t>
  </si>
  <si>
    <t>Подпрограмма «Оценка недвижимости, признание прав и регулирование отношений по муниципальной собственности на территории ЗАТО г. Радужный Владимирской области»</t>
  </si>
  <si>
    <t>4.2.1</t>
  </si>
  <si>
    <t>Техническая инвентаризация и паспортизация объектов муниципальной собственности</t>
  </si>
  <si>
    <t>Кадастровые работы в отношении одного жилого помещения, двух нежилых зданий и одного сооружения</t>
  </si>
  <si>
    <t>4.2.2</t>
  </si>
  <si>
    <t>Рыночная оценка имущества</t>
  </si>
  <si>
    <t>1. Рыночная оценка имущественного права пользования в отношении 14-ти объектов муниципальной собственности; 2. Оценка рыночной стоимости 2-х объектов муниципальной собственности</t>
  </si>
  <si>
    <t>5</t>
  </si>
  <si>
    <t>Муниципальная программа «Информатизация на территории ЗАТО г. Радужный Владимирской области»</t>
  </si>
  <si>
    <t>5.1</t>
  </si>
  <si>
    <t>Развитие и обеспечение функционирования муниципального сегмента СМЭВ</t>
  </si>
  <si>
    <t>Обеспечение функционирования муниципального сегмента СМЭВ</t>
  </si>
  <si>
    <t>5.2</t>
  </si>
  <si>
    <t>Развитие и техническая поддержка официального сайта органов местного самоуправления</t>
  </si>
  <si>
    <t>Поддержка функционирования официального сайта</t>
  </si>
  <si>
    <t>5.3</t>
  </si>
  <si>
    <t>Приобретение и сопровождение лицензионного общесистемного и прикладного программного обеспечения</t>
  </si>
  <si>
    <t>Покупка и продление программного обеспечения</t>
  </si>
  <si>
    <t>5.4</t>
  </si>
  <si>
    <t>Приобретение, обновление и содержание средств вычислительной, периферийной техники и средств связи</t>
  </si>
  <si>
    <t>Покупка и ремонт компьютерного оборудования, расходные материалы, в т.ч. приобретено: -компьютеров — 9 шт., принтеров (в т.ч.МФУ) — 5 шт.</t>
  </si>
  <si>
    <t>5.5</t>
  </si>
  <si>
    <t>Обеспечение справочно-правовой поддержки органов местного самоуправления</t>
  </si>
  <si>
    <r>
      <rPr>
        <sz val="12"/>
        <color indexed="8"/>
        <rFont val="Times New Roman"/>
        <family val="1"/>
      </rPr>
      <t xml:space="preserve"> Справочно-правовой поддержки органов местного самоуправления (</t>
    </r>
    <r>
      <rPr>
        <sz val="12"/>
        <color indexed="8"/>
        <rFont val="Times New Roman"/>
        <family val="1"/>
      </rPr>
      <t>Консультант)</t>
    </r>
  </si>
  <si>
    <t>5.6</t>
  </si>
  <si>
    <t>Обеспечение средствами связи городских служб и служб администрации</t>
  </si>
  <si>
    <t>Средства связи, в т.ч. телефонная связь</t>
  </si>
  <si>
    <t>5.7</t>
  </si>
  <si>
    <t>Обеспечение доступа органов местного самоуправления к сети Интернет</t>
  </si>
  <si>
    <t>Предоставлен доступ к сети Интернет</t>
  </si>
  <si>
    <t>5.8</t>
  </si>
  <si>
    <t>Приобретение оборудования и программного обеспечения для обеспечения информационной безопасности, аттестации информационных систем и автоматизированных рабочих мест</t>
  </si>
  <si>
    <t>Проведена аттестация и защита ИСПДн</t>
  </si>
  <si>
    <t>6</t>
  </si>
  <si>
    <t>Отчет о реализации муниципальной программы «Перспективное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Владимирской области»</t>
  </si>
  <si>
    <t>6.1</t>
  </si>
  <si>
    <t>Подпрограмма «Совершенствование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 ЗАТО г. Радужный Владимирской области»</t>
  </si>
  <si>
    <t>6.1.1</t>
  </si>
  <si>
    <t>Совершенствование и развитие гражданской обороны, защиты населения и территории, обеспечение пожарной безопасности людей на водных объектах</t>
  </si>
  <si>
    <t>6.1.1.1</t>
  </si>
  <si>
    <t>Обучение должностных лиц по ГО и РСЧС на курсах повышения квалификации в ГБОУДОВО "УМЦ ГОЧС Владимирской области"</t>
  </si>
  <si>
    <t>Проведено обучение должностных лиц по ГО и РСЧС на курсах повышения квалификации в ГБОУДОВО "УМЦ ГОЧС Владимирской области"</t>
  </si>
  <si>
    <t>6.1.1.2</t>
  </si>
  <si>
    <t>Учебно-методический сбор по подведению итогов деятельности городского звена РСЧС ЗАТО г. Радужный Владимирской области за прошедший год (1 сбор). (Приобретение поощрительных призов, грамот, рамок для грамот   и ценных подарков для поощрения руководящего состава городского звена РСЧС ЗАТО г. Радужный Владимирской области)</t>
  </si>
  <si>
    <t>Проведение учебно-методическиого сбора по подведению итогов деятельности городского звена РСЧС ЗАТО г. Радужный Владимирской области за прошедший год (Приобретение поощрительных призов, грамот, рамок для грамот и ценных подарков для поощрения руководящего состава городского звена РСЧС ЗАТО г. Радужный Владимирской области)</t>
  </si>
  <si>
    <t>6.1.2</t>
  </si>
  <si>
    <t>Организация работ по недопущению и ликвидации чрезвычайных ситуаций</t>
  </si>
  <si>
    <t>6.1.2.1</t>
  </si>
  <si>
    <t xml:space="preserve"> Подготовка (восстановление) инженерной, автомобильной и пожарной техники аварийно-спасательной команды повышенной готовности городского звена РС ЧС к реагированию на аварийные ситуации (приобретение запасных частей для инженерной, автомобильной и пожарной техники) </t>
  </si>
  <si>
    <t>Приобретены запасные части для инженерной, автомобильной и пожарной техники  аварийно-спасательной команды повышенной готовности городского звена РС ЧС</t>
  </si>
  <si>
    <t>6.1.2.2</t>
  </si>
  <si>
    <t>Поддержание в рабочем состоянии резервной электрической станции: Содержание и обслуживание автономной газодизельной тепло-электростанции на территории ЗАТО г. Радужный Владимирской области</t>
  </si>
  <si>
    <t xml:space="preserve">Содержалась и обслуживалась автономная газодизельная тепло-электростанция </t>
  </si>
  <si>
    <t>6.1.2.3</t>
  </si>
  <si>
    <t>Расходы на развитие единой дежурной диспетчерской службы ЗАТО г. Радужный (ЕДДС): приобретение организационной техники, приобретение мебели, приобретение и установка кондиционера, ремонт помещений ЕДДС, приобретение источника бесперебойного питания; приобретение обору-дования для обеспечения качественного проведения видеоконференций; приобретение метеостанции для слеженияза значениями показаний погодных условий; ремонт резервного источника питания; замена оконного блока</t>
  </si>
  <si>
    <t>Расходы на развитие единой дежурной диспетчерской службы ЗАТО г. Радужный (ЕДДС)</t>
  </si>
  <si>
    <t>6.1.2.4</t>
  </si>
  <si>
    <t xml:space="preserve"> Приобретение двух фекальных насосов (реж. сист.) "Vodotok" НСП-2200 и двух фекальных насосов марки 50 WQ15-26-3 для предупреждения и ликвида-ции чрезвычай-ных ситуаций на территории ЗАТО г.Радуж-ный Владимирской области. Приобретение фекальных насосов 50WQ15-26-3 для установки их на канализаци-онную насосную станцию для увеличения пропускной способности стоков и приобретение самовсасывающих насосов с электродвигате-лями; Ремонт (аварийно-восста-новительные работы) ливневого коллектора от колодца СК 24 до колодца СК21 Ремонт канализационного коллектора, расположен-ного в 3 квартале (от многоквартирного дома № 22 вдоль многоквартирного дома № 21 в 3 квартале)</t>
  </si>
  <si>
    <t xml:space="preserve">Частично проведен ремонт канализационного коллектора, расположенного в 3 квартале (от многоквартирного дома № 22 вдоль многоквартирного дома № 21 в 3 квартале)Остаток выделенных средств  перенесен на 2023 год т.к. работы по ремонту канализационного коллектора , расположенного в 3 квартале (от многоквартирного дома № 22 вдоль многоквартирного дома № 21 в 3 квартале) не  завершены </t>
  </si>
  <si>
    <t>6.1.2.6</t>
  </si>
  <si>
    <t>Расходы на обеспечение санитарно-эпидемиологического благополучия населения для недопущения распространения новой коронавирусной инфекции на территории ЗАТО г. Радужный Владимирской области (приобретение дезинфицирующих средств и оказание услуг по обработке автомобильных дорог, тротуаров, остановочных павильонов, малых архитектурных форм)</t>
  </si>
  <si>
    <t>Приобретены дезинфицирующие средства и произведено финансирование оказанных услуг по обработке автомобильных дорог, тротуаров, остановочных павильонов, малых архитектурных форм для обеспечения санитарно-эпидемиологического благополучия населения и недопущения распространения новой коронавирусной инфекции на территории ЗАТО г. Радужный Владимирской области</t>
  </si>
  <si>
    <t>6.1.3</t>
  </si>
  <si>
    <t>Организация мероприятий по гражданской обороне</t>
  </si>
  <si>
    <t>6.1.3.1</t>
  </si>
  <si>
    <t xml:space="preserve">Фонд оплаты труда сформирован согласно штатного расписания </t>
  </si>
  <si>
    <t>Обеспечена деятельность МКУ "ГОиЧС ЗАТО г. Радужный"</t>
  </si>
  <si>
    <t>6.1.3.2</t>
  </si>
  <si>
    <t xml:space="preserve"> Уплата страховых взносов 30,2% от Фонда оплаты труда (Вторая часть "Налогового Кодекса РФ")</t>
  </si>
  <si>
    <t xml:space="preserve"> Произведена оплата страховых взносов 30,2% от Фонда оплаты труда </t>
  </si>
  <si>
    <t>6.1.3.3</t>
  </si>
  <si>
    <t xml:space="preserve">Услуги телефонной, факсимильной, сотовой связи, радиосвязи, Интернет-провайдеров </t>
  </si>
  <si>
    <t xml:space="preserve">Произведена оплата услуг телефонной, факсимильной, сотовой связи, радиосвязи,    Интернет-провайдеров         </t>
  </si>
  <si>
    <t>6.1.3.4</t>
  </si>
  <si>
    <t>Работы, услуги по содержанию имущества (по установленному нормативу):</t>
  </si>
  <si>
    <t>-</t>
  </si>
  <si>
    <t xml:space="preserve">эксплуатационно-техническое обслуживание системы связи и оповещения </t>
  </si>
  <si>
    <t xml:space="preserve"> Произведена оплата за обслуживание системы связи и оповещения</t>
  </si>
  <si>
    <t xml:space="preserve">обслуживание линейных сооружений радиотрансляционной уличной сети </t>
  </si>
  <si>
    <t xml:space="preserve">Произведена оплата за обслуживание линейных сооружений радиотрансляционной уличной сети  уличной РТСУ </t>
  </si>
  <si>
    <t>6.1.3.5</t>
  </si>
  <si>
    <t>Прочие работы, услуги (по установленным нормативам):</t>
  </si>
  <si>
    <t xml:space="preserve">предоставление комплекса ресурсов для размещения технологического оборудования средств оповещения </t>
  </si>
  <si>
    <t xml:space="preserve">Произведена оплата за предоставление комплекса ресурсов для размещения технологического оборудования </t>
  </si>
  <si>
    <t>программное обеспечение: Антивирусная программа 2 шт.4000; Сбис 6000, сервисное обслуживание системы 1С</t>
  </si>
  <si>
    <t>Приобретено програмное обес-печение: Антивирусная програм-ма 2 шт.4000; Сбис 6000, сервисное обслуживание системы 1С</t>
  </si>
  <si>
    <t>передача на хранение и оперативное использование расходных материалов и имущества, приобретенных в качестве пополняемого резерва на случай ЧС.</t>
  </si>
  <si>
    <t>Произведена оплата за хранение расходных материалов и имущества, приобретенных в качестве пополняемого резерва на случай ЧС.</t>
  </si>
  <si>
    <t>услуги по диагностике неисправностей оборудования, сбору, транспортированию, обработке оборудования, утратившего потребительские свойства</t>
  </si>
  <si>
    <t>Диагностика неисправностей оборудования</t>
  </si>
  <si>
    <t>6.1.3.6</t>
  </si>
  <si>
    <t>Увеличение стоимости материальных запасов ( по установленному лимиту):</t>
  </si>
  <si>
    <t>приобретение канцелярских товаров (ручки, стержни, бумага писчая, бумага для множительных работ)</t>
  </si>
  <si>
    <t xml:space="preserve"> Приобретены канцелярские товары (ручки, стержни, бумага писчая, бумага для множительных работ)</t>
  </si>
  <si>
    <t xml:space="preserve">расходные материалы для компьютепной техники </t>
  </si>
  <si>
    <t>6.1.4</t>
  </si>
  <si>
    <t>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жизнеобеспечения города и сбоев подачи энергоресурсов для населения города</t>
  </si>
  <si>
    <t>6.1.5</t>
  </si>
  <si>
    <t>Проведение работ по предотвращению чрезвычайных ситуаций, вызванных последствиями снегопадов</t>
  </si>
  <si>
    <t>Мероприятия на проведение работ по предотвращению чрезвычайных ситуаций, вызванных последствиями сильных снегопадов (вывоз снежных масс с территории города, очистка крыш муниципальных учреждений города от снега и наледи)</t>
  </si>
  <si>
    <t>Вывоз снежных масс с территории города, очистка крыш муниципальных учреждений города от снега и наледи</t>
  </si>
  <si>
    <t>6.2</t>
  </si>
  <si>
    <t>Подпрограмма «Безопасный город» на территории ЗАТО г. Радужный Владимирской области</t>
  </si>
  <si>
    <t>6.2.1</t>
  </si>
  <si>
    <t>Сбор, обработка и консолидация данных о текущей обстановке в ЗАТО г. Радужный, получаемых из различных источников информации (систем мониторинга и контроля, оконечных устройств, дежурно-диспетчерских служб, голосовых и текстовых сообщений от населения и организаций)</t>
  </si>
  <si>
    <t>6.2.1.1</t>
  </si>
  <si>
    <t>Абонентская плата за каналы подключения КТСО П-166 в единую систему оповещения области (предоставление в пользование аналогового внутризонового канала связи (ТЧ)</t>
  </si>
  <si>
    <t>Произведена абонентская плата каналов связи</t>
  </si>
  <si>
    <t>6.2.1.2</t>
  </si>
  <si>
    <t xml:space="preserve">Предоставление в пользование пар металлических жил кабеля (прямые провода -2, канал ТЧ) </t>
  </si>
  <si>
    <t>Произведена оплата каналов связи</t>
  </si>
  <si>
    <t>6.2.1.3</t>
  </si>
  <si>
    <t>Реализация мероприятий по построению (развитию) и внедрению АПК "Безопасный город" на территории ЗАТО г. Радужный, в том числе:</t>
  </si>
  <si>
    <t>абонентская плата в месяц за канал VPN, в зависимости от скорости (1024 Кбит/с) (основной канал + резервный)</t>
  </si>
  <si>
    <t>Произведена абонентская плата за канал VPN</t>
  </si>
  <si>
    <t>6.2.2</t>
  </si>
  <si>
    <t xml:space="preserve">Формирование эффективной многоуровневой системы мониторинга, предупреждения и профилактики, возможных угроз чрезвычайных ситуаций, правонарушений и явлений террористической, экстремистской деятельности, разработка единых функциональных и технических требований к аппаратно-программным средствам, ориентированных на идентификацию потенциальных точек уязвимости, прогнозирование, реагирование и предупреждение угроз обеспечения безопасности муниципального образования.
</t>
  </si>
  <si>
    <t>6.2.3</t>
  </si>
  <si>
    <t>Интеграция существующих и перспективных федеральных, региональных и муниципальных информационных систем, обеспечивающих безопасность жизнедеятельности населения на базе единой интеграционной платформы с возможностью подключения и управления широким спектром оконечных устройств (видеокамер, датчиков, гидропостов и т.д. и комплекса средств автоматизации (далее КСА) муниципального и регионального уровней</t>
  </si>
  <si>
    <t>6.2.3.1</t>
  </si>
  <si>
    <t>Круглосуточное предоставление каналов связи для передачи сигналов электросвязи</t>
  </si>
  <si>
    <t xml:space="preserve">Произведена оплата аренды каналов связи </t>
  </si>
  <si>
    <t>6.2.3.2</t>
  </si>
  <si>
    <t>Видеонаблюдение АПК «Безопасный город"</t>
  </si>
  <si>
    <t>Произведена оплата работы системы Видеонаблюдение АПК «Безопасный город"</t>
  </si>
  <si>
    <t>6.2.3.3</t>
  </si>
  <si>
    <t>Техническое обслуживание (ремонт, замена оборудования) видеокамер городской системы наружного видеонаблюдения</t>
  </si>
  <si>
    <t>Выполнено техническое обслуживание видеокамер городской системы наружного видеонаблюдения</t>
  </si>
  <si>
    <t>7</t>
  </si>
  <si>
    <t>Муниципальная программа «Обеспечение доступным и комфортным жильем населения на территории ЗАТО г.Радужный Владимирской области»</t>
  </si>
  <si>
    <t>7.1</t>
  </si>
  <si>
    <t>Подпрограмма «Обеспечение территории ЗАТО г. Радужный Владимирской области документацией для осуществления градостроительной деятельности»</t>
  </si>
  <si>
    <t>7.1.1</t>
  </si>
  <si>
    <t>Пересчет сметной документации на объект капитального строительства: «Многоквартирный дом в 9 квартале ЗАТО г. Радужный Владимирской области</t>
  </si>
  <si>
    <t>Сделан пересчет сметной документации на объект капитального строительства: «Многоквартирный дом в 9 квартале ЗАТО г. Радужный Владимирской области</t>
  </si>
  <si>
    <t>7.2</t>
  </si>
  <si>
    <t>Подпрограмма «Стимулирование развития жилищного строительства на территории ЗАТО г. Радужный Владимирской области»</t>
  </si>
  <si>
    <t>7.3</t>
  </si>
  <si>
    <t>Подпрограмма «Обеспечение жильем многодетных семей на территории ЗАТО г. Радужный Владимирской области»</t>
  </si>
  <si>
    <t>7.3.1</t>
  </si>
  <si>
    <t xml:space="preserve">Предоставление многодетным семьям социальных выплат на строительство индивидуального жилого дома </t>
  </si>
  <si>
    <r>
      <rPr>
        <sz val="14"/>
        <color indexed="8"/>
        <rFont val="Times New Roman"/>
        <family val="1"/>
      </rPr>
      <t xml:space="preserve">Многодетная семья не воспользовалась своим правом на получение социальной субсидии в сумме 3,26 млн.руб. </t>
    </r>
    <r>
      <rPr>
        <sz val="12"/>
        <color indexed="8"/>
        <rFont val="Times New Roman"/>
        <family val="1"/>
      </rPr>
      <t xml:space="preserve">на строительство индивидуального жилого дома </t>
    </r>
    <r>
      <rPr>
        <sz val="14"/>
        <color indexed="8"/>
        <rFont val="Times New Roman"/>
        <family val="1"/>
      </rPr>
      <t>по муниципальной подпрограмм</t>
    </r>
    <r>
      <rPr>
        <sz val="12"/>
        <color indexed="8"/>
        <rFont val="Times New Roman"/>
        <family val="1"/>
      </rPr>
      <t>е "Обеспечение жильем многодетных семей на территории ЗАТО г. Радужный Владимирской области"</t>
    </r>
  </si>
  <si>
    <t>7.4</t>
  </si>
  <si>
    <t>Подпрограмма «Создание условий для обеспечения доступным и комфортным жильем отдельных категорий граждан на территории ЗАТО г.Радужный Владимирской области, установленных законодательством»</t>
  </si>
  <si>
    <t>7.5</t>
  </si>
  <si>
    <t>Подпрограмма «Социальное жилье на территории ЗАТО г.Радужный Владимирской области»</t>
  </si>
  <si>
    <t>7.6</t>
  </si>
  <si>
    <t>Подпрограмма «Обеспечение жильем молодых семей на территории ЗАТО г.Радужный Владимирской области»</t>
  </si>
  <si>
    <t>7.6.1</t>
  </si>
  <si>
    <t>Предоставление молодым семьям социальных выплат на приобретение жилья</t>
  </si>
  <si>
    <t>На приобретение жилья 1-ой молодой семье предоставлена социальная выплата</t>
  </si>
  <si>
    <t>8</t>
  </si>
  <si>
    <t>Муниципальная программа «Энергосбережение и повышение надежности энергоснабжения в топливно-энергетическом комплексе на территории ЗАТО г.Радужный Владимирской области»</t>
  </si>
  <si>
    <t>8.1</t>
  </si>
  <si>
    <t>Установка приборов учета холодной и горячей воды в муниципальных квартирах и в квартирах собственниками которых являются малоимущие граждане и однофазных электросчетчиков в муниципальных квартирах</t>
  </si>
  <si>
    <t>Замена счетчика холодной воды-10 шт.</t>
  </si>
  <si>
    <t>8.2</t>
  </si>
  <si>
    <t>Финансирование расходов на капитальный ремонт объектов, входящих в единую закрытую систему теплоснабжения на территории ЗАТО г. Радужный (концессионное соглашение №2015-01-ТС от 17.09.2015)</t>
  </si>
  <si>
    <t>Капитальные ремонты объектов теплоснабжения</t>
  </si>
  <si>
    <t>8.3</t>
  </si>
  <si>
    <t>Финансирование расходов на капитальный ремонт объектов, входящих в централизованную систему водоснабжения на территории ЗАТО г. Радужный (концессионное соглашение № 2015-02-ВС от 17.09.2015)</t>
  </si>
  <si>
    <t>Капитальные ремонты объектов водоснабжения</t>
  </si>
  <si>
    <t>9</t>
  </si>
  <si>
    <t>Муниципальная программа «Жилищно-коммунальный комплекс на территории ЗАТО г. Радужный Владимирской области»</t>
  </si>
  <si>
    <t>9.1</t>
  </si>
  <si>
    <t>Подпрограмма «Развитие жилищно-коммунального комплекса на территории ЗАТО г. Радужный Владимирской области»</t>
  </si>
  <si>
    <t>9.1.1</t>
  </si>
  <si>
    <t>Содержание, обслуживание,  ремонт, модернизация объектов жилого фонда</t>
  </si>
  <si>
    <t>9.1.1.1</t>
  </si>
  <si>
    <t>Обслуживание системы пожарной сигнализации в муниципальных общежитиях</t>
  </si>
  <si>
    <t>Заключен контракт на обслуживание системы пожарной сигнализации в муниципальных общежитиях</t>
  </si>
  <si>
    <t>9.1.1.2</t>
  </si>
  <si>
    <t xml:space="preserve">Модернизация пожарной сигнализации в муниципальных общежитиях в том числе проектные работы </t>
  </si>
  <si>
    <t>Произведен восстановительный ремонт линий оповещения системы речевого оповещения в муниципальном общежитии</t>
  </si>
  <si>
    <t>9.1.1.3</t>
  </si>
  <si>
    <t>Мониторинг систем пожарной безопасности объектов, охрана объектов</t>
  </si>
  <si>
    <t>Мониторинг систем пожарной безопасности объектов Охрана социально-реабилитационного центра для несовершеннолетних</t>
  </si>
  <si>
    <t>9.1.1.4</t>
  </si>
  <si>
    <t xml:space="preserve">Взносы на ремонт общего имущества многоквартирных домов в части муниципального жилья </t>
  </si>
  <si>
    <t>Произведены взносы на ремонт общего имущества многоквартирных домов в части муниципального жилья (605 помещений, площадь помещений 28,6 тыс. кв. м)</t>
  </si>
  <si>
    <t>9.1.1.5</t>
  </si>
  <si>
    <t>Средства на обеспечение незаселенных муниципальных помещений коммунальными услугами (теплоснабжение)</t>
  </si>
  <si>
    <t>Оплачены коммунальные услуги за муниц. помещения</t>
  </si>
  <si>
    <t>9.1.1.6</t>
  </si>
  <si>
    <t xml:space="preserve">Замена стояков горячего, холодного водоснабжения, канализации и санитарно-технические работы в муниципальных квартирах многоквартирных домов (текущий ремонт внутренних инженерных сетей)
</t>
  </si>
  <si>
    <t>Произведен текущий ремонт внутренних инженерных — 4 квартиры</t>
  </si>
  <si>
    <t>9.1.1.9</t>
  </si>
  <si>
    <t>Замена, ремонт газовых и электрических плит в муниципальных квартирах</t>
  </si>
  <si>
    <t>Замена 4-х плит в муниципальных квартирах</t>
  </si>
  <si>
    <t>9.1.1.10</t>
  </si>
  <si>
    <t>Замена оконных, оконно-балконных и дверных блоков в муниципальных общежитиях (2022г-общ. №2)</t>
  </si>
  <si>
    <t>Замена оконных, оконно-балконных и дверных блоков в муниципальных общежитиях</t>
  </si>
  <si>
    <t>9.1.1.11</t>
  </si>
  <si>
    <t>Ремонт крылец и козырьков входов в подъезды МКД  ( 2022г : дом 37  квартал 1)</t>
  </si>
  <si>
    <t>Текущий ремонт крыльца кв.1 д.37</t>
  </si>
  <si>
    <t>9.1.1.12</t>
  </si>
  <si>
    <t>Ремонт осветительной сети сети в муниципальных общежитиях (2022 - общ №2 электропроводка в МОП)</t>
  </si>
  <si>
    <t>Ремонт осветительной сети сети</t>
  </si>
  <si>
    <t>9.1.2</t>
  </si>
  <si>
    <t>Обслуживание, содержание, ремонт, модернизация объектов коммунального хозяйства</t>
  </si>
  <si>
    <t>9.1.2.1</t>
  </si>
  <si>
    <t>Обслуживание, периодическая поверка и ремонт узлов учета тепловой энергии и воды на вводах в город</t>
  </si>
  <si>
    <t>Обслуживание, периодическая поверка и ремонт узлов учета тепловой энергии и воды на вводах в город, замена оборудования</t>
  </si>
  <si>
    <t>9.1.2.2</t>
  </si>
  <si>
    <t>Услуги по диспетчеризации работы узлов учета тепловой энергии, холодной и горячей воды, установленных на вводах в город, в многоквартирных домах, на объектах социально-культурного назначения</t>
  </si>
  <si>
    <t>Заключен контракт на оказание услуг</t>
  </si>
  <si>
    <t>9.1.3</t>
  </si>
  <si>
    <t>Обеспечение финансовой стабильности жилищно-коммунального комплекса</t>
  </si>
  <si>
    <t>9.1.3.1</t>
  </si>
  <si>
    <t>Средства для внесения управляющим организациям за содержание и ремонт муниципальных помещений жилого фонда (разница в тарифах, муниц доля текущю ремонта, содержание незаселенных помещений, дезинсекция муниц. помещений)</t>
  </si>
  <si>
    <t>Перечислены средства для внесения управляющим организациям за содержание и ремонт муниципальных помещений жилого фонда</t>
  </si>
  <si>
    <t>9.1.3.2</t>
  </si>
  <si>
    <t>Субсидии на возмещение расходов, связанных с наладочными работами при запуске тепла в многоквартирные дома на территории ЗАТО г. Радужный Владимирской области</t>
  </si>
  <si>
    <t>Возмещение расходов, связанных с наладочными работами при запуске тепла в многоквартирные дома на территории ЗАТО г. Радужный Владимирской области</t>
  </si>
  <si>
    <t>9.1.3.3</t>
  </si>
  <si>
    <t xml:space="preserve"> Субсидии на возмещение расходов на тепловую энергию за отопление части площадей общего пользования муниципальных общежитий</t>
  </si>
  <si>
    <t>Возмещение расходов на тепловую энергию за отопление части площадей общего пользования муниципальных общежитий</t>
  </si>
  <si>
    <t>9.1.4</t>
  </si>
  <si>
    <t>Предупреждение чрезвычайных ситуаций на территории города</t>
  </si>
  <si>
    <t>9.1.4.1</t>
  </si>
  <si>
    <t>Обслуживание и ремонт городской системы видеонаблюдения и системы видеонаблюдения в здании администрации</t>
  </si>
  <si>
    <t>Заключен контракт на обслуживание городской системы видеонаблюдения и системы видеонаблюдения в здании администрации</t>
  </si>
  <si>
    <t>9.1.5</t>
  </si>
  <si>
    <t>Обеспечение финансовой стабильности  предприятий бытового облуживания</t>
  </si>
  <si>
    <t>9.1.5.1</t>
  </si>
  <si>
    <t>Обслуживание городских бань</t>
  </si>
  <si>
    <t>Заключен контракт на обслуживание городских бань</t>
  </si>
  <si>
    <t>9.1.5.2</t>
  </si>
  <si>
    <t>Ремонт  здания городских бань (2022г -ремонт крыльца,  ремонт помещений)</t>
  </si>
  <si>
    <t>Текущий ремонт городских бань</t>
  </si>
  <si>
    <t>9.1.6</t>
  </si>
  <si>
    <t xml:space="preserve">Организация мероприятий по вопросам похоронного дела на территории ЗАТО г. Радужный. Содержание и обслуживание городского кладбища традиционного захоронения </t>
  </si>
  <si>
    <t>9.1.6.1</t>
  </si>
  <si>
    <t>Содержание и обслуживание городского кладбища традиционного захоронения</t>
  </si>
  <si>
    <t>Заключен контракт на содержание и обслуживание городского кладбища традиционного захоронения</t>
  </si>
  <si>
    <t>9.1.6.2</t>
  </si>
  <si>
    <t>Устройство контейнерной площадки</t>
  </si>
  <si>
    <t>Текущий ремонт участка для воинских захоронений — 14 шт.</t>
  </si>
  <si>
    <t>9.1.7</t>
  </si>
  <si>
    <t>Приведение в нормативное состояние административных зданий</t>
  </si>
  <si>
    <t>9.1.7.1</t>
  </si>
  <si>
    <t>Ремонт в административных зданиях ( ремонт кабинета 405)</t>
  </si>
  <si>
    <t>Текущий ремонт крыши ЖКХ, ремонт кабинетов администрации</t>
  </si>
  <si>
    <t>9.1.8</t>
  </si>
  <si>
    <t>Реализации программы капитального ремонта общего имущества в многоквартирных домах на территории  ЗАТО г. Радужный Владимирской области</t>
  </si>
  <si>
    <t>9.1.9</t>
  </si>
  <si>
    <t xml:space="preserve">Организация  выполнения работ, необходимых для надлежащего содержания и безопасной эксплуатации муниципальных объектов </t>
  </si>
  <si>
    <t>9.1.9.1</t>
  </si>
  <si>
    <t>Фонд заработной платы, в т.ч. пособия, компенсации и иные социальные выплаты гражданам</t>
  </si>
  <si>
    <t>Затраты на деятельность МКУ «ГКМХ»</t>
  </si>
  <si>
    <t>9.1.9.2</t>
  </si>
  <si>
    <t>Начисления на оплату труда ( 30,2%)</t>
  </si>
  <si>
    <t>9.1.9.3</t>
  </si>
  <si>
    <t xml:space="preserve">Командировочные расходы </t>
  </si>
  <si>
    <t>9.1.9.4</t>
  </si>
  <si>
    <t>Услуги связи</t>
  </si>
  <si>
    <t>9.1.9.5</t>
  </si>
  <si>
    <t>Работы, услуги по содержанию имущества</t>
  </si>
  <si>
    <t>9.1.9.6</t>
  </si>
  <si>
    <t xml:space="preserve">Прочие работы, услуги </t>
  </si>
  <si>
    <t>9.1.9.7</t>
  </si>
  <si>
    <t>Страхование СРО</t>
  </si>
  <si>
    <t>9.1.9.8</t>
  </si>
  <si>
    <t xml:space="preserve">Увеличение стоимости материальных запасов </t>
  </si>
  <si>
    <t>9.1.9.9</t>
  </si>
  <si>
    <t>Увеличение стоимости основных средств</t>
  </si>
  <si>
    <t>9.1.9.10</t>
  </si>
  <si>
    <t>Налоги, госпошлины, взносы СРО</t>
  </si>
  <si>
    <t>9.2</t>
  </si>
  <si>
    <t>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 Владимирской области"</t>
  </si>
  <si>
    <t>9.3</t>
  </si>
  <si>
    <t>Финансовое оздоровление муниципальных унитарных предприятий, учредителем которых является администрация ЗАТО г. Радужный Владимирской области</t>
  </si>
  <si>
    <t>9.3.1</t>
  </si>
  <si>
    <t>Обеспечение финансовой устойчивости муниципальных унитарных предприятий ЗАТО г. Радужный Владимирской области</t>
  </si>
  <si>
    <t>9.3.2</t>
  </si>
  <si>
    <t>Предупреждение кризисной ситуации в муниципальных унитарных предприятиях  ЗАТО г. Радужный Владимирской области в связи   с объявленной пандемией   коронавирусной инфекции COVID-19</t>
  </si>
  <si>
    <t>10</t>
  </si>
  <si>
    <t>Муниципальная программа «Охрана окружающей среды на территории ЗАТО г. Радужный Владимирской области»</t>
  </si>
  <si>
    <t>10.1</t>
  </si>
  <si>
    <t>Подпрограмма «Городские леса на территории ЗАТО г. Радужный Владимирской области»</t>
  </si>
  <si>
    <t>10.1.1</t>
  </si>
  <si>
    <t>Охрана лесов и водных источников</t>
  </si>
  <si>
    <t>10.1.1.1</t>
  </si>
  <si>
    <t>Гигиеническая экспертиза воды из родников</t>
  </si>
  <si>
    <t>Произведена гигиеническая экспертиза воды из 7 родников</t>
  </si>
  <si>
    <t>10.1.1.2</t>
  </si>
  <si>
    <t>Работы по подготовке лесоустройства городских лесов и разработке лесохозяйственного регламента городских лесов ЗАТО г. Радужный Владимирской области на площади 144,36 га</t>
  </si>
  <si>
    <t>Приобретение кубатурной таблицы, транспортировка леса</t>
  </si>
  <si>
    <t>10.2</t>
  </si>
  <si>
    <t>Подпрограмма «Отходы на территории ЗАТО г. Радужный Владимирской области»</t>
  </si>
  <si>
    <t>10.2.1</t>
  </si>
  <si>
    <t>Ликвидация несанкционированных свалок (вывоз мусора с несанкционированных свалок)</t>
  </si>
  <si>
    <t>10.2.2</t>
  </si>
  <si>
    <t>Содержание полигона твердых бытовых отходов</t>
  </si>
  <si>
    <t>10.2.2.1</t>
  </si>
  <si>
    <t>Заработная плата</t>
  </si>
  <si>
    <t>Обеспечение функционирования полигона твердых бытовых отходов</t>
  </si>
  <si>
    <t>10.2.2.2</t>
  </si>
  <si>
    <t>Начисления на выплаты по оплате труда</t>
  </si>
  <si>
    <t>10.2.2.3</t>
  </si>
  <si>
    <t>Транспортные услуги</t>
  </si>
  <si>
    <t>10.2.2.4</t>
  </si>
  <si>
    <t>Прочие выплаты</t>
  </si>
  <si>
    <t>10.2.2.5</t>
  </si>
  <si>
    <t>Коммунальные услуги</t>
  </si>
  <si>
    <t>10.2.2.6</t>
  </si>
  <si>
    <t>Работы и услуги по содержанию имущества</t>
  </si>
  <si>
    <t>10.2.2.7</t>
  </si>
  <si>
    <t>Прочие работы, услуги</t>
  </si>
  <si>
    <t>10.2.2.8</t>
  </si>
  <si>
    <t xml:space="preserve">Уплата налога на имущество организацией </t>
  </si>
  <si>
    <t>10.2.2.9</t>
  </si>
  <si>
    <t>Уплата земельного налога</t>
  </si>
  <si>
    <t>10.2.2.10</t>
  </si>
  <si>
    <t>Прочие расходы, в т.ч. налог на транспорт</t>
  </si>
  <si>
    <t>10.2.2.11</t>
  </si>
  <si>
    <t xml:space="preserve"> Увеличение стоимости основных средств</t>
  </si>
  <si>
    <t>10.2.2.12</t>
  </si>
  <si>
    <t>Увеличение стоимости материальных запасов</t>
  </si>
  <si>
    <t>10.2.2.13</t>
  </si>
  <si>
    <t>Экологический мониторинг состояния окружающей среды полигона ТБО</t>
  </si>
  <si>
    <t>10.2.2.14</t>
  </si>
  <si>
    <t xml:space="preserve">Экологическая документация и её экспертиза </t>
  </si>
  <si>
    <t>11</t>
  </si>
  <si>
    <t>Муниципальная программа «Обеспечение населения ЗАТО г. Радужный Владимирской области питьевой водой»</t>
  </si>
  <si>
    <t>11.1</t>
  </si>
  <si>
    <t>Развитие и совершенствование системы водоснабжения</t>
  </si>
  <si>
    <t>11.1.1</t>
  </si>
  <si>
    <t>Лабораторно-инструментальные исследования воды на микробиологические показатели из ЦТП-1 и ЦТП-3</t>
  </si>
  <si>
    <t>Проведены лабораторно-инструментальные исследования воды на микробиологические показатели из ЦТП-1 и ЦТП-3</t>
  </si>
  <si>
    <t>11.1.2</t>
  </si>
  <si>
    <t xml:space="preserve">Текущий ремонт, содержание и обслуживание пунктов разбора воды, установленных в 1 и 3 кварталах, в том числе приобретение тепловых электрических обогревателей (пушек) для обслуживания в зимний период, замена насоса и клапана нормально-закрытого, замена электрооборудования </t>
  </si>
  <si>
    <t>Заключен контракт на текущий ремонт, содержание и обслуживание пунктов разбора воды</t>
  </si>
  <si>
    <t>11.1.3</t>
  </si>
  <si>
    <t>Текущий ремонт, содержание и обслуживание станции подкачки холодной воды для жилых домов № 13,14,15 1 квартала</t>
  </si>
  <si>
    <t>Заключен контракт на текущий ремонт, содержание и обслуживание станции подкачки холодной воды</t>
  </si>
  <si>
    <t>11.1.4</t>
  </si>
  <si>
    <t>Расходы на холодную воду в пунктах разбора воды</t>
  </si>
  <si>
    <t>Оплачены расходы на холодную воду</t>
  </si>
  <si>
    <t>11.1.5</t>
  </si>
  <si>
    <t>Расходы на электроэнергию в пунктах разбора воды, станции подкачки холодной воды для жилых домов № 13,14,15 1 квартала</t>
  </si>
  <si>
    <t>Оплачены расходы на электроэнергию</t>
  </si>
  <si>
    <t>11.1.6</t>
  </si>
  <si>
    <t>Проектно-изыскательские работы на строительство участка наружных сетей водопровода в 17 квартале</t>
  </si>
  <si>
    <t>Получена проектно-сметная документация на строительство участка наружных сетей водопровода в 17 квартале</t>
  </si>
  <si>
    <t>11.1.7</t>
  </si>
  <si>
    <t>Проектные работы на строительство объекта: Станция водоподготовки на территории УВС третьего подъема в ЗАТО г.Радужный Владимирской области (обезжелезивания)</t>
  </si>
  <si>
    <t>Получена проектно-сметная документация на строительство объекта: Станция водоподготовки на территории УВС третьего подъема в ЗАТО г.Радужный Владимирской области (обезжелезивания)</t>
  </si>
  <si>
    <t>11.2</t>
  </si>
  <si>
    <t>Развитие и совершенствование системы водоотведения</t>
  </si>
  <si>
    <t>11.2.2</t>
  </si>
  <si>
    <t>Конструктивно-технологическое обследование централизованной системы водоотведения ЗАТО г. Радужный Владимирской области</t>
  </si>
  <si>
    <t>Проведено обследование и получено заключение</t>
  </si>
  <si>
    <t>12</t>
  </si>
  <si>
    <t>Муниципальная программа «Развитие пассажирских перевозок на территории ЗАТО г.Радужный Владимирской области»</t>
  </si>
  <si>
    <t>12.1</t>
  </si>
  <si>
    <t>Развитие и совершенствование транспортного обслуживания населения г. Радужный</t>
  </si>
  <si>
    <t>12.1.1</t>
  </si>
  <si>
    <t xml:space="preserve"> Компенсация выпадающих доходов, связанных с предоставлением мер социальной поддержки при перевозки отдельных категорий граждан на пригородном маршруте № 115 "г.Радужный - г.Владимир"</t>
  </si>
  <si>
    <t>Возмещение МУП "АТП" выпадающих доходов, связанных с предоставлением мер социальной поддержки при перевозки отдельных категорий граждан на пригородном маршруте № 115 "г.Радужный - г.Владимир"</t>
  </si>
  <si>
    <t>12.1.2</t>
  </si>
  <si>
    <t xml:space="preserve"> Обеспечение равной доступности услуг общественного транспорта для отдельных категорий граждан в муниципальном сообщении</t>
  </si>
  <si>
    <t>Проездные билеты  отдельным категориям граждан на городской маршрут</t>
  </si>
  <si>
    <t>12.1.3</t>
  </si>
  <si>
    <t>Перевозка пассажиров на городском автобусном маршруте общего пользования</t>
  </si>
  <si>
    <t xml:space="preserve"> Перевозка пассажиров на городском автобусном маршруте общего пользования</t>
  </si>
  <si>
    <t>12.1.4</t>
  </si>
  <si>
    <t>Субсидии, предоставляемые МУП "АТП ЗАТО г.Радужный" на приобретение подвижного состава транспорта общего пользования с целью обновления автотранспортных средств для повышения качества перевозок пассажиров на регулярных автобусных маршрутах</t>
  </si>
  <si>
    <t>Приобретено МУП "АТП" 2 автобуса</t>
  </si>
  <si>
    <t>Муниципальная программа «Дорожное хозяйство и благоустройство на территории ЗАТО г.Радужный Владимирской области»</t>
  </si>
  <si>
    <t>13.1</t>
  </si>
  <si>
    <t>Подпрограмма «Строительство, ремонт и реконструкция автомобильных дорог общего пользования местного значения на территории ЗАТО г.Радужный Владимирской области»</t>
  </si>
  <si>
    <t>13.1.1</t>
  </si>
  <si>
    <t>Приведение в нормативное состояние автомобильных дорог общего пользования местного значения</t>
  </si>
  <si>
    <t>Выполнен ремонт на  6-ти участках автомобильных дорог на территории ЗАТО г.Радужный Влад.обл. Протяженностью  1,538 км</t>
  </si>
  <si>
    <t>Ремонт автомобильной дороги от перекрестка у жилого дома № 16 1квартала до очистных сооружений северной группы в 10 квартале (участок автомобильной дороги от ПК10+90 до ПК16+00 поворот на площадку размещения снега)</t>
  </si>
  <si>
    <t>Ремонт кольцевой автомобильной дороги вокруг 1 и 3 кварталов (участок автомобильной дороги от жилого дома № 28 квартала 1 до жилого дома №22 квартала3)</t>
  </si>
  <si>
    <t>Ремонт автомобильной дороги от проходной ФКП ГЛП "Радуга" в 13/13 квартале до котельной в 13/20 квартале (участок автомобильной дороги от здания офиса ЗАО "Радугаэнерго" до въезда на центральную котельную)</t>
  </si>
  <si>
    <t>Ремонт автомобильной дороги от жилого дома № 9 до жилого дома № 5 1квартала</t>
  </si>
  <si>
    <t>Ремонт автомобильной дороги от производственной базы ЗАО "Электон" до "Автомобильная дорога от КПП на въезде в город до перекрестка у жилого дома № 1 1квартала"</t>
  </si>
  <si>
    <t>Ремонт автомобильной дороги от жилого дома № 31 1квартала до кольцевой автомобильной дороги</t>
  </si>
  <si>
    <t>Ремонт автомобильной дороги от перекрестка у жилого дома №16 1 квартала до очистных сооружений северной группы в 10 квартале (расширение участка автомобильной дороги от ПК10+90 до ПК16+00 поворот на площадку размещения снега) на территории ЗАТО г.Радужный Владимирской области</t>
  </si>
  <si>
    <t>Выполнено расширение автомобильной дороги 1624 м2</t>
  </si>
  <si>
    <t>Разработка "Комплексной схемы организации дорожного движения" (КСОДД)</t>
  </si>
  <si>
    <t>Разработана "Комплексная схема организации дорожного движения" (КСОДД)</t>
  </si>
  <si>
    <t>Устройство дополнительной сети ливневой канализации на автомобильной дороге межквартальной полосы на территории ЗАТО г.Радужный Владимирской области</t>
  </si>
  <si>
    <t>Выполнены работы по устройству дополнительной сети ливневой канализации</t>
  </si>
  <si>
    <t>13.1.2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</si>
  <si>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(Федеральный проект "Дорожные сети")</t>
  </si>
  <si>
    <t>13.1.2.1.</t>
  </si>
  <si>
    <t>Выполнение работ по ремонту автомобильной дороги межквартальной полосы от перекрестка у жилого дома № 22 3квартала до перекрестка у жилого дома № 1 3квартала на территории ЗАТО г. Радужный Владимирской области</t>
  </si>
  <si>
    <t>Выполнен ремонт на участке автомобильной дороги на территории ЗАТО г.Радужный Влад.обл. Протяженностью    0,491 км</t>
  </si>
  <si>
    <t>13.2</t>
  </si>
  <si>
    <t>Подпрограмма «Строительство, ремонт и реконструкция объектов благоустройства на территории ЗАТО г.Радужный Владимирской области»</t>
  </si>
  <si>
    <t>13.2.1</t>
  </si>
  <si>
    <t>Строительство, ремонт, реконструкция и обслуживание объектов благоустройства</t>
  </si>
  <si>
    <t>13.2.1.1</t>
  </si>
  <si>
    <t>Обслуживание ливневой канализации</t>
  </si>
  <si>
    <t>Очистка ото льда, снега, грязи</t>
  </si>
  <si>
    <t>13.2.1.2</t>
  </si>
  <si>
    <t xml:space="preserve"> Отлов бродячих собак</t>
  </si>
  <si>
    <t>13.2.1.3</t>
  </si>
  <si>
    <t>Поставка грунта плодородного для рассады цветочных культур</t>
  </si>
  <si>
    <t>Завезен грунт плодородный для клумб 75 м3</t>
  </si>
  <si>
    <t>13.2.1.4</t>
  </si>
  <si>
    <t>Установка малых архитектурных игровых форм на территории ЗАТО г.Радужный Владимирской области</t>
  </si>
  <si>
    <t>Установлены малые архитектурные формы в колличестве 21 шт.</t>
  </si>
  <si>
    <t>13.2.1.5</t>
  </si>
  <si>
    <t>Устройство ограждения у памятника И.С. Косьминову</t>
  </si>
  <si>
    <t>Установлено ограждение у памятника И.С. Косьминова</t>
  </si>
  <si>
    <t>13.2.1.6</t>
  </si>
  <si>
    <t>Благоустройство территории на площаде у фонтана (установка цветников, лавочек)</t>
  </si>
  <si>
    <t>13.2.1.7</t>
  </si>
  <si>
    <t>Вертикалная планировка (выравнивание(посыпка) заниженных мест) земельных участков, выделенных многодетным семьям под строительство индивидуальных жилых домов в 7/1 квартале</t>
  </si>
  <si>
    <t>Выравнивание (посыпка) заниженных мест земельных участков</t>
  </si>
  <si>
    <t>13.2.1.8</t>
  </si>
  <si>
    <t>Строительство пешеходной дорожки в 17 квартале на территории ЗАТО г. Радужный Владимирской области, в том числе проектно-сметные работы</t>
  </si>
  <si>
    <t>Выполнены работы по строительству пешеходной дорожки</t>
  </si>
  <si>
    <t>13.2.1.9</t>
  </si>
  <si>
    <t>Проектно-сметные работы и строительство пешеходной дорожки от здания ГБУЗ "Городская больница", расположенного по адресу 9 квартал, дом 2 до 13 кварталана территории ЗАТО г. Радужный Владимирской области</t>
  </si>
  <si>
    <t>13.2.1.10</t>
  </si>
  <si>
    <t>Ремонт лестницы на Торговой площади</t>
  </si>
  <si>
    <t>Выполнены работы по ремонту лестницы</t>
  </si>
  <si>
    <t>13.2.1.11</t>
  </si>
  <si>
    <t>Устройство освещения у стелы Первостроителям города (благоустройство территории)</t>
  </si>
  <si>
    <t xml:space="preserve">Проведено освещение </t>
  </si>
  <si>
    <t>13.2.1.12</t>
  </si>
  <si>
    <t>Мероприятия, направленные на реализацию проекта "Юные косьминовцы-волонтеры XXI века" (МБОУ СОШ №2)</t>
  </si>
  <si>
    <t xml:space="preserve">Приобретены многолетние растения </t>
  </si>
  <si>
    <t>13.2.1.13</t>
  </si>
  <si>
    <t>Текущий ремонт автобусной остановки "ГИБДД", 17 квартал</t>
  </si>
  <si>
    <t>13.2.2</t>
  </si>
  <si>
    <t>Устройство и расширение тротуаров, пешиходных дорожек и автостоянок</t>
  </si>
  <si>
    <t>13.2.2.1</t>
  </si>
  <si>
    <t>Ремонт пешеходной дорожки от ж.д. № 31 1квартала до кольцевой автомоб.дороги</t>
  </si>
  <si>
    <t>Работы по ремонту пешеходной дорожки 213 м2</t>
  </si>
  <si>
    <t>13.2.2.2</t>
  </si>
  <si>
    <t>Ремонт пешеходной дорожки от ж.д. № 15 1квартала до здания ГУСа</t>
  </si>
  <si>
    <t>Работы по ремонту пешеходной дорожки 115 м2</t>
  </si>
  <si>
    <t>13.2.2.3</t>
  </si>
  <si>
    <t>Выполнение работ по ремонту сквозного проезда автомобильной дороги и пешеходного перехода на территории ЗАТО г. Радужный Владимирской области</t>
  </si>
  <si>
    <t>Работы по ремонту сквозного проезда автомобильной дороги и пешеходного перехода 390 м2</t>
  </si>
  <si>
    <t>13.2.3</t>
  </si>
  <si>
    <t>Обустройство мест массового отдыха населения (городского парка культуры и отдыха) ЗАТО г.Радужный Владимирской области</t>
  </si>
  <si>
    <t>13.3</t>
  </si>
  <si>
    <t>Подпрограмма «Содержание дорог и объектов благоустройств на территории ЗАТО г.Радужный Владимирской области»</t>
  </si>
  <si>
    <t>13.3.1</t>
  </si>
  <si>
    <t>Содержание и обслуживание городских дорог в зимний, летний и осенний период, содержание и обслуживание объектов благоустройства города</t>
  </si>
  <si>
    <t>13.3.1.1</t>
  </si>
  <si>
    <t>Содержание и обслуживание городских дорог в зимний и летний период, содержание и обслуживание объектов благоустройства</t>
  </si>
  <si>
    <t xml:space="preserve">Приобретение горючесмазочных материалов для спец.автотранспорта, приобретение знаков дорожных, песка и соли для пескосоляной смеси, нанесение дорожной разметки, приобретение рассады однолетней, пиломатериалов для ремонта малых архитектурных форм </t>
  </si>
  <si>
    <t>13.4</t>
  </si>
  <si>
    <t>Подпрограмма «Техническое обслуживание, ремонт и модернизация уличного освещения на территории ЗАТО г.Радужный Владимирской области»</t>
  </si>
  <si>
    <t>13.4.1</t>
  </si>
  <si>
    <t>Техническое обслуживание, содержание, ремонт и модернизация уличного освещения</t>
  </si>
  <si>
    <t>13.4.1.1</t>
  </si>
  <si>
    <t>Текущий ремонт, содержание и обслуживание сетей уличного освещения ЗАТО г.Радужный Владимирской области, в том числе:</t>
  </si>
  <si>
    <t>Проведены работы по содержанию и обслуживанию сетей уличного освещения ЗАТО г.Радужный Владимирской области</t>
  </si>
  <si>
    <t>Обслуживание наружного освещения, в том числе предоставление сведений о расходе электрической энергии светильниками наружного освещения</t>
  </si>
  <si>
    <t>Поставка электроэнергии на уличное освещение на территории ЗАТО г.Радужный Владимирской области</t>
  </si>
  <si>
    <t>13.4.1.2</t>
  </si>
  <si>
    <t>Разработка проектно-сметной документации: на установку дополнительных опор уличного освещения у жилого дома №9 3квартала и у посадочной площадки остановки "Городской парк"; на установку дополнительных опор уличного освещения  пешеходной дорожки от КНС-49 до 13 квартала; участка автодороги от офиса "Электон" в сторону квартала 16; автодороги от кольцевой автомобильной дороги до ГСК-6 и участка автодороги от ГСК-6 до ТП 15-23 квартала 7/1; устройство наружного освещения проезда от западного участка кольцевой дороги у ж.д. № 19 квартала 3 до ж.д. № 28 квартала 3; устройство наружного освещения автостоянок напротив ж.д. №31 и № 32 квартала 1,   у ж.д. № 19 квартала 3</t>
  </si>
  <si>
    <t>13.5</t>
  </si>
  <si>
    <t>Подпрограмма «Формирование комфортной городской среды на территории ЗАТО г.Радужный Владимирской области»</t>
  </si>
  <si>
    <t>13.5.1</t>
  </si>
  <si>
    <t>Мероприятия по благоустройству дворовых территорий ЗАТО г.Радужный</t>
  </si>
  <si>
    <t>13.5.1.1</t>
  </si>
  <si>
    <t>Ремонт дворовых территорий многоквартирных домов (ремонт дворового проезда, тротуаров, установка скамеек и урн) по адресу: дом № 20  3 квартала; дом№ 6  3 квартала</t>
  </si>
  <si>
    <t>Выполнен ремонт дворовых территорий: - многоквартирного дома № 6 третьего квартала; многоквартирного дома № 20 третьего квартала (произведена укладка асфальтового покрытия, разметка парковочных мест для инвалидов и маломобильных групп населения, установлены лавочки и урны, проведено обследования асфальтового покрытия дворовых территорий города)</t>
  </si>
  <si>
    <t xml:space="preserve">3 квартал, дом № 20, г. Радужный </t>
  </si>
  <si>
    <t>в том числе:</t>
  </si>
  <si>
    <t>в границах земельного участка придомовой территории</t>
  </si>
  <si>
    <t>вне границах земельного участка придомовой территории</t>
  </si>
  <si>
    <t xml:space="preserve">3 квартал, дом № 6, г. Радужный </t>
  </si>
  <si>
    <t>Проверка сметной документации по объекту Благоустройство дворовых территорий  многоквартирных домов ЗАТО г. Радужный</t>
  </si>
  <si>
    <t>13.5.2</t>
  </si>
  <si>
    <t xml:space="preserve">Мероприятия по благоустройству общественных территорий ЗАТО г. Радужный , в том числе парка, </t>
  </si>
  <si>
    <t>13.5.2.1</t>
  </si>
  <si>
    <t>Ремонт твердого покрытия (асфальт, тротуарная плитка), приведение освещения в соответствии с нормативным, установка скамеек и урн, установка малых архитектурных форм (игровых, спортивных), устройство видеонаблюдения, в том числе на следующих общественных территориях:</t>
  </si>
  <si>
    <t>Территория около Памятной стелы  в районе СК «Кристалл"</t>
  </si>
  <si>
    <t>13.6</t>
  </si>
  <si>
    <t>Подпрограмма «Ведомственная программа «Ямочный ремонт, сезонные работы по благоустройству города на территории ЗАТО г.Радужный Владимирской области»</t>
  </si>
  <si>
    <t>13.6.1</t>
  </si>
  <si>
    <t>Ремонт и содержание улично-дорожной сети и объектов благоустройства</t>
  </si>
  <si>
    <t>13.6.1.1</t>
  </si>
  <si>
    <t>Уборка снега на территории ГСК ЗАТО г. Радужный</t>
  </si>
  <si>
    <t>13.6.1.2</t>
  </si>
  <si>
    <t xml:space="preserve"> Ремонт автомобильных дорог и проездов к дворовым территориям многоквартирных домов (ямочный ремонт)</t>
  </si>
  <si>
    <t>Выполнены работы по ямочному ремонту автомобильных дорог в объеме 1 248,7 м2</t>
  </si>
  <si>
    <t>13.6.1.3</t>
  </si>
  <si>
    <t>Покос травы в 1 и 3 квартале</t>
  </si>
  <si>
    <t>Выкос травы на газонах два раз в год (весна и осень) 536,32 тыс.м2</t>
  </si>
  <si>
    <t>13.6.2</t>
  </si>
  <si>
    <t>Временная занятость сезонных рабочих по благоустройству территории города</t>
  </si>
  <si>
    <t>13.6.2.1</t>
  </si>
  <si>
    <t xml:space="preserve"> Выполнение работ по подготовке города к весеннему, летнему и осеннему сезону: содержание дорог и территории города (сверх объемов)</t>
  </si>
  <si>
    <t>Приобретение хозяйственных товаров и инвентаря для сезонных рабочих (несовершеннолетние)</t>
  </si>
  <si>
    <t>Муниципальная программа «Доступная среда для людей с ограниченными возможностями на территории ЗАТО г. Радужный Владимирской области»</t>
  </si>
  <si>
    <t>14.1</t>
  </si>
  <si>
    <t>Обеспечение доступности для инвалидов различного рода информации, объектов окружающей среды</t>
  </si>
  <si>
    <t>14.1.1</t>
  </si>
  <si>
    <t>Устройство пандусов и оборудование поручнями многоквартирных домов и зданий и сооружений, относящихся к объектам социальной сферы</t>
  </si>
  <si>
    <t xml:space="preserve">Устройство 3-х пандусов и  1 -го поручня в многоквартирных домах </t>
  </si>
  <si>
    <t>Муниципальная программа «Развитие образования на территории ЗАТО г. Радужный Владимирской области»</t>
  </si>
  <si>
    <t>15.1</t>
  </si>
  <si>
    <t>Подпрограмма «Развитие общего, дошкольного и дополнительного образования на территории ЗАТО г.Радужный Владимирской области»</t>
  </si>
  <si>
    <t>15.1.1</t>
  </si>
  <si>
    <t>Развитие системыобеспечения доступностикачества образовательных услуг</t>
  </si>
  <si>
    <t>15.1.1.1</t>
  </si>
  <si>
    <t>Федеральныйс проект "Успех каждого ребенка" национального проекта "Образование". Создание в общеоб-разовательных организациях, расположенных в сельской местности и малых городах, условий для занятий физической культурой и спортом</t>
  </si>
  <si>
    <t>МБОУ СОШ №  приобретение гимнастических снарядов - 150899,79 руб, приобретение волейбольного мяча - 935,65 руб., текущий ремонт спортивного зала - 684494,56 руб.</t>
  </si>
  <si>
    <t>15.1.1.2</t>
  </si>
  <si>
    <t xml:space="preserve"> Развитие системы выявления и поддержки одаренных детей, совершенствование воспитательной работы: - организация и проведение городских мероприятий; - участие обучающихся муниципальных образовательных учреждений в областных, региональных, всероссийских, международных конкурсах, фестивалях, смотрах, соревнованиях и др. (сопровождение обучающихся работниками управления образования, образовательных учреждений, страхование, питание, оргвзносы, проезд, проживание, награждение участников, приобретение расходных материалов); - поддержка обучающихся, успешно выполняющих образовательные стандарты, в том числе выплаты единовременных персональных стипендий отличникам учебы</t>
  </si>
  <si>
    <t>Расходы на приобретение кубков, подарков, дипломов, грамот, сувениров для проведения мероприятий и вознаграждения участников  - 270710,8 руб., страхование жизни участников соревнований от несчастных случаев - 21636,0 руб,</t>
  </si>
  <si>
    <t>премия отличникам учебы</t>
  </si>
  <si>
    <t>Премия отличникам учебы : СОШ № 1 - 56 чел на сумму 18400,0 руб.,СОШ № 2 -86 чел. на сумму - 29000,0 руб.</t>
  </si>
  <si>
    <t>15.1.1.3</t>
  </si>
  <si>
    <t>Проведение смотров-конкурсов образовательных организаций. Обеспечение инновационной, опытно-экспериментальной работы в образовательных организациях (организация, проведение управлением образования педагогических совещаний , участие в августовской конференции педагогических работников, семинарах, подготовка и проведение выставок и аналитических материалов), обучение сотрудников управления образования.</t>
  </si>
  <si>
    <t>Участие в конкурсе "Педагог года"в номинациях " Воспитатель", "Педагогический дебют"(Приобретение наград,подарков, конфет,цветов) -11000,0 руб.,участие команды педагогических работников общеобразовательных  организаций в областном туристическом слете работников образовательных организаций "Турслет поколений"(Обеспечение участников денежными средствами)- 4200,0 руб.</t>
  </si>
  <si>
    <t>15.1.1.4</t>
  </si>
  <si>
    <t xml:space="preserve"> Проведение военных сборов       (участие в проведении акции "День призывника")</t>
  </si>
  <si>
    <t>Проведение учебных сборов по основам военной службы с обучающимися средних общеобразовательных школ- страхование жизни участников  учебных сборов от насчастных случаев</t>
  </si>
  <si>
    <t>15.1.1.5</t>
  </si>
  <si>
    <t>Поощрение лучших учителей-лауриатов областного конкурса</t>
  </si>
  <si>
    <t>Гранты- культура и спорт</t>
  </si>
  <si>
    <t>15.1.1.6</t>
  </si>
  <si>
    <t>Обеспечение функционирования программного комплекса "1С-управление школой", ИС "Барс", модернизация оборудования, создание системы защиты персональных данных, обеспечение муниципальных услуг в электронном виде. Приобретение интерактивного оборудования МБДОУ ЦРР Д/С №3 и мебели МБДОУ Д/С №5., МБДОУ Д/С № 6, МБОУ СОШ № 1, МБОУ СОШ№2, МБОУ ДО ЦВР "Лад". Поощрение ГРБС, добившихся высоких результатов в использовании бюджетных ассигнований и качества управления финансами.</t>
  </si>
  <si>
    <t>Обеспечение функционирования програмного комплекса "1-С управление школой", АИС "Барс", модернизация оборудования , защита персональных данных</t>
  </si>
  <si>
    <t>15.1.1.7</t>
  </si>
  <si>
    <t xml:space="preserve">Компенсация учителям,проживающим в муниципальных общежитиях </t>
  </si>
  <si>
    <t>15.1.1.8</t>
  </si>
  <si>
    <t>Укрепление материально-технической базы образовательных учреждений</t>
  </si>
  <si>
    <t>Приобретение оборудования для МБОУ СОШ № 1</t>
  </si>
  <si>
    <t>15.1.2</t>
  </si>
  <si>
    <t>Обеспечение лицензионных требований к деятельности образовательных учреждений</t>
  </si>
  <si>
    <t>15.1.2.1</t>
  </si>
  <si>
    <t>Проектные работы, реконструкции, текущий ремонт, в том числе:</t>
  </si>
  <si>
    <t>Осуществлены работы по текущему ремонту муниципальных бюджетных учреждений, подведомтвенных управлению образования</t>
  </si>
  <si>
    <t>д/с № 3</t>
  </si>
  <si>
    <t>Текущий ремонт в группах № 10, 9, 6 - 1431920,97 руб., текущий ремонт канализации в санузле групп № 4,12 - 104869,00 руб., текущий ремонт основания пола - 40423, руб.МБДОУ ЦРР-д/с № 3 - замена покрытия пола из линолиума на керамическую плитку в коридоре 1 этажа. Отделка путей эвакуации отделочными материалами высокой степенью пожарной опасности (по предписанию 1 пункт)- 591682,0 руб., демонтаж и монтаж ящика изолирующие провода ведущте на пищеблок - 415703,0 руб. , работы по монтажу автоматической пожарной сигнализации - 856858,79руб., замена дверных блоков -60598,0 руб., ремонт крыльца запасного выхода - 41290,0 руб. ремонт музыкального зала -168440,0 руб.,восстановление систем охранной сигнализации - 9800,0 руб., установка дополнительной видеокамеры и кнопки управления воротами -53251,0 руб.</t>
  </si>
  <si>
    <t>д/с № 5</t>
  </si>
  <si>
    <t>Текущий ремонт линолеума в спортивном и театральном залах, МБДОУ ЦРР-д/с № 5 -текущий ремонт канализационных труб от основного здания к канализационному люку со стороны пищеблока-143932,0 руб., подготовка к отопительному периоду и обсл.газовой котельной - 61535,0 руб., ремонт котлов - 6066,0 руб, замена насоса циркулярного - 54095,85 руб., замена автоматической пожарной сигнализации в центральном блоке-400 000,0 руб., установка узлов смешивания в 5 блоке - 246673,0 руб.,,текущий ремонт трубопровода - 152462,16 руб., замена пола из ленолиума - 172206,0 руб.,ремонт по установке по очистке воды - 61973,0 руб., мелкий ремонт окон - 23008,84 руб.</t>
  </si>
  <si>
    <t>д/с № 6</t>
  </si>
  <si>
    <t>Ремонт циркулярных стояков горячего водоснабжения - 94850,0 руб, установка обратных клапанов к термостатическим смесителем - 77914,0 руб, замена распределительных коллекторов системы теплового - 86945,0 руб., ремонт  и демонтаж козырьков изи поликорбаната - 100100,0 руб.</t>
  </si>
  <si>
    <t>сош№1</t>
  </si>
  <si>
    <t>МБОУ СОШ № 1- замена окон в спортивном зале; работы по подготовке к отопительному периоду газовой котельной-162495,0 руб., обследование основного здания для включения в программу капитальный ремонт -411507,0 руб.</t>
  </si>
  <si>
    <t>сош№2</t>
  </si>
  <si>
    <r>
      <rPr>
        <sz val="12"/>
        <color indexed="8"/>
        <rFont val="Times New Roman"/>
        <family val="1"/>
      </rPr>
      <t xml:space="preserve">Ремонт кровли над спортзалом-1025596,83, ремонт ливневки кровли - 86412,0 руб., текущий ремонт кровли -60285,0 руб.,замена витражей на 1-3 этажах ( 7 шт)-453865,47 руб.; </t>
    </r>
    <r>
      <rPr>
        <sz val="14"/>
        <color indexed="8"/>
        <rFont val="Times New Roman"/>
        <family val="1"/>
      </rPr>
      <t>Ремонт основного теплового узла,замена чугунных вентилей по всем стоякам - 185714,0 руб., замена трубопровода холодной воды - 59907,0 руб.</t>
    </r>
  </si>
  <si>
    <t>ЦВР "Лад"</t>
  </si>
  <si>
    <t>МБОУ ДО ЦВР "Лад" - текущий ремонт музея "Русская изба", замена приборов учета воды, теплоэнергии</t>
  </si>
  <si>
    <t>15.1.2.2</t>
  </si>
  <si>
    <t>Обеспечение пожарной безопасности образовательных учреждений, в том числе:</t>
  </si>
  <si>
    <t>Осуществлены работы по текущему ремонту муниципальных бюджетных учреждений, подведомтвенных управлению образования, в части обеспечения пожарной безопасности, в том числе по предписаниям надзорных органов</t>
  </si>
  <si>
    <t>сош № 1</t>
  </si>
  <si>
    <t>сош № 2</t>
  </si>
  <si>
    <t>15.1.2.3</t>
  </si>
  <si>
    <t>Антитеррористическая безопасность, Паспорта безопасности</t>
  </si>
  <si>
    <t>доу 3</t>
  </si>
  <si>
    <t xml:space="preserve">МБДОУ ЦРР-д/с № 3 - договор на оказание охранных услуг </t>
  </si>
  <si>
    <t>доу 5</t>
  </si>
  <si>
    <t>МБДОУ ЦРР д/с № 5- договор на оказание охранных услуг</t>
  </si>
  <si>
    <t>доу 6</t>
  </si>
  <si>
    <t>МБДОУ ЦРР д/сад № 6- договор на оказание охранных услуг</t>
  </si>
  <si>
    <t>сош 1</t>
  </si>
  <si>
    <t>МБОУ СОШ № 1 -договор на оказание охранных услуг</t>
  </si>
  <si>
    <t>сош 2</t>
  </si>
  <si>
    <t>МБОУ СОШ № 2 -договор на оказание охранных услуг</t>
  </si>
  <si>
    <t>МБОУ ДО ЦВР "Лад" -договор на оказание охранных услуг</t>
  </si>
  <si>
    <t>15.1.2.4</t>
  </si>
  <si>
    <t>Мероприятия по подготовке к новому учебному году</t>
  </si>
  <si>
    <t>Осуществлены работы по текущему ремонту муниципальных учреждений, подведомтвенных управлению образования, в целях подготовки к новому учебному году</t>
  </si>
  <si>
    <t>муниципальных дошкольных образовательных учреждений</t>
  </si>
  <si>
    <t>МБДОУ ЦРР-д/с № 3  работы по монтажу автоматической пожарной сигнализации - 521300,0 руб., демонтаж старых игровых форм - 2332,0 руб., другие работы для подготовкик началу учебного года - 124668,0 руб.</t>
  </si>
  <si>
    <t>муниципальных общеобразовательных учреждений</t>
  </si>
  <si>
    <t xml:space="preserve"> Работы для подготовки к началу учебного года</t>
  </si>
  <si>
    <t>15.1.3</t>
  </si>
  <si>
    <t>Выполнение муниципальных заданий</t>
  </si>
  <si>
    <t>15.1.3.1</t>
  </si>
  <si>
    <t>Выполнение  функций муниципального задания</t>
  </si>
  <si>
    <t>Обеспечено выполнение муниципальных заданий муниципальными учреждениями, подведомтвенными управлению образования</t>
  </si>
  <si>
    <t>МБДОУ ЦРР-д/с № 3 - расходы по ст. 211,213 - 21159742,62 руб., на содержание имущества -4445625,0руб., учебные расходы -578507,0 руб.</t>
  </si>
  <si>
    <t>МБДОУ ЦРР д/с № 5- расходы по ст. 211,213 -46914577,34 руб., на содержание учреждения -7333946,0 руб., учебные расходы - 1068759,0 руб.</t>
  </si>
  <si>
    <t>МБДОУ ЦРР д/сад № 6- расходы по ст. 211,213 - 23964322,47руб., на  содержание учреждения  -7896701,0 руб., учебные расходы -442587,0 руб.</t>
  </si>
  <si>
    <t>МБОУ СОШ № 1 - расходы по ст. 211,213 - заработная плата педагогам -49604830,0руб.;  расходы на содержание учереждения  -10022820,51 руб.</t>
  </si>
  <si>
    <t>МБОУ СОШ № 2 - расходы по ст. 211,213 - заработная плата педагогам - 51826343,0руб.;  расходы на содержание учреждения - 11481812,0руб.</t>
  </si>
  <si>
    <r>
      <rPr>
        <sz val="12"/>
        <color indexed="8"/>
        <rFont val="Times New Roman"/>
        <family val="1"/>
      </rPr>
      <t>МБОУ ДО ЦВР "Лад" - расходы по содержанию учреждения;</t>
    </r>
    <r>
      <rPr>
        <sz val="14"/>
        <color indexed="8"/>
        <rFont val="Times New Roman"/>
        <family val="1"/>
      </rPr>
      <t xml:space="preserve"> расходы по заработной плате;</t>
    </r>
  </si>
  <si>
    <t>15.1.3.2</t>
  </si>
  <si>
    <t>Обеспечение выплат ежемесячного денежного вознаграждения за классное руководство педагогическим работникам государственных образовательных организаций субъектов РФ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основныеобщеобразовательные программы</t>
  </si>
  <si>
    <t>Обеспечены выплаты ежемесячного денежного вознаграждения за классное руководство педагогическим работникам муниципальным бюджетным общеобразовательным учреждениям</t>
  </si>
  <si>
    <t>15.1.4</t>
  </si>
  <si>
    <t>4. Выполнение управленческих функций, обеспечивающих стабильность работы подведомственных учреждений</t>
  </si>
  <si>
    <t>15.1.4.1</t>
  </si>
  <si>
    <t>Расходы на обеспечение деятельности (оказания услуг) муниципальных организаци</t>
  </si>
  <si>
    <t>Управление образования  ЦБ и МК- расходы на  ст.211,213 -9359224,6  руб., содержание ЦБ и МК - 642390,4 руб.</t>
  </si>
  <si>
    <t>15.1.5</t>
  </si>
  <si>
    <t>Социальная поддержка населения</t>
  </si>
  <si>
    <t>15.1.5.1</t>
  </si>
  <si>
    <t>Социальная поддержка детей-инвалидов дошкольного возраста</t>
  </si>
  <si>
    <t>компенсация денежных средств детям- инвалидам (социальные выплаты)</t>
  </si>
  <si>
    <t>15.1.5.2</t>
  </si>
  <si>
    <t>Социальная поддержка по оплате жилья и коммунальных услуг отдельным категориям граждан</t>
  </si>
  <si>
    <t>Социальная выплата ЖКХ ( оплата коммунальных услуг)</t>
  </si>
  <si>
    <t>15.1.5.3</t>
  </si>
  <si>
    <t>Компенсация части родительской платы за содержание ребенка в муниципальных образовательных учреждениях</t>
  </si>
  <si>
    <t xml:space="preserve">компенсация части родительской платы </t>
  </si>
  <si>
    <t>15.1.6</t>
  </si>
  <si>
    <t>Укрепление материально- технической базы образовательных учреждений</t>
  </si>
  <si>
    <t>15.1.6.1</t>
  </si>
  <si>
    <t>МБОУ ДО ЦВР "Лад"</t>
  </si>
  <si>
    <t>15.2</t>
  </si>
  <si>
    <t xml:space="preserve">Подпрограмма «Совершенствование организации питания обучающихся муниципальных общеобразовательных учреждений на территории ЗАТО г.Радужный Владимирской области» </t>
  </si>
  <si>
    <t>15.2.1</t>
  </si>
  <si>
    <t>Организация питания обучающихся общеобразовательных организаций</t>
  </si>
  <si>
    <t>15.2.1.1</t>
  </si>
  <si>
    <t>Организация бесплатного горячего питания обучающихся , получающих начальное общее образование в муниципальных общеобоазовательных организациях</t>
  </si>
  <si>
    <t>Обеспечено бесплатное горячее питание обучающихся, получающих начальное общее образование в муниципальных общеобоазовательных организациях</t>
  </si>
  <si>
    <t>СОШ1</t>
  </si>
  <si>
    <t>МБОУ СОШ № 1 -приобретение продуктов питания</t>
  </si>
  <si>
    <t>СОШ2</t>
  </si>
  <si>
    <t>МБОУ СОШ № 2 - приобретение продуктов питания</t>
  </si>
  <si>
    <t>15.2.1.2</t>
  </si>
  <si>
    <t>Реализация мероприятий по обеспечению: - бесплатного питания обучающихся 1-11 классов общеобразовательных учреждений, образовательных учреждений дошкольного и младшего школьного возраста, в том числе обучающичся из многодетных семей, малообеспеченных семей</t>
  </si>
  <si>
    <t>Обеспечены социальные гарантии прав детей на получение горячего питания в муниципальных общеобразовательных учреждениях в 2017 г.-100%, 2018 г.- 100%, 2019 г.- 100%, 2020 г. - 100%, 2021 год - 100%</t>
  </si>
  <si>
    <t>частичная компенсация на удорожание стоимости питания учащихся 5-11 классов и предоставление льготного питания учащимся 1-11 классов</t>
  </si>
  <si>
    <t>Приобретение продуктов питания</t>
  </si>
  <si>
    <t xml:space="preserve">переоснащение пищеблоков образовательных учреждении, приобретение современного оборудования, мебели,посуды, мягкого инвентаря и хоз.расходов (чистящих, моющих средств и расходных материалов) </t>
  </si>
  <si>
    <t>МБОУ СОШ № 1  расходы по ст. 263 (321) компенсация питания (ОВЗ)-334627,0 руб., ст. 342 - приобретение продуктов питания- 1882946,98руб; МБОУ СОШ № 2  расходы по ст. 263 (321) компенсация питания (ОВЗ)-146335,0руб., ст. 342 - приобретение продуктов питания - 818240,63 руб.</t>
  </si>
  <si>
    <t>15.2.2</t>
  </si>
  <si>
    <t>Организация питания дошкольников</t>
  </si>
  <si>
    <t>15.2.2.1</t>
  </si>
  <si>
    <t>Реализация мероприятий по предоставлению качественного питания для детей дошкольного возраста</t>
  </si>
  <si>
    <t>МБДОУ ЦРР д/с № 3,5,6 расходы по ст. - 342- приобретение продуктов питания</t>
  </si>
  <si>
    <t>15.2.2.2</t>
  </si>
  <si>
    <t xml:space="preserve">Переоснащение пищеблоков образовательных учреждении, приобретение современного оборудования, мебели,посуды, мягкого инвентаря и хоз.расходов (чистящих, моющих средств и расходных материалов) </t>
  </si>
  <si>
    <t>МБДОУ ЦРР д/с № 5 расходы по ст. 226- 2600,0 руб. (информационные услуги), ст. 346- 51400,0 руб. (хозтовары); МБДОУ ЦРР д/с № 6  расходы по ст. 346- приобретение зап.части для кухонноой универсальной машины-4050,0тыс.руб., приобретение досок для раскатки теста -8400,0 руб, конфорка - 4200,0 руб., контролер для золодильного шкафа - 3500,0 тыс. руб., кухонные принадлежности - 7950,0 руб., весы электронные - 14400,0, ремонт кондиционера на пищеблоке - 11500,0 руб.</t>
  </si>
  <si>
    <t>15.2.2.3</t>
  </si>
  <si>
    <t>Приобретение сладких новогодних подарков в дошкольных учреждениях</t>
  </si>
  <si>
    <t>Приобретение новогодних подарков МБДОУ ЦРР д/с №3,5,6</t>
  </si>
  <si>
    <t>15.3</t>
  </si>
  <si>
    <t>Подпрограмма «Совершенствование организации отдыха и оздоровления детей и подростков на территории ЗАТО г.Радужный Владимирской области»</t>
  </si>
  <si>
    <t>15.3.1</t>
  </si>
  <si>
    <t>Организация отдыха и оздоровления детей и подростков ЗАТО г.Радужный Владимисркой области</t>
  </si>
  <si>
    <t>15.3.1.1</t>
  </si>
  <si>
    <t xml:space="preserve">Организация отдыха и оздоровления детей в лагерях с дневным пребыванием детей </t>
  </si>
  <si>
    <t xml:space="preserve">МБОУ СОШ № 1,№ 2 расходы на питание </t>
  </si>
  <si>
    <t>15.3.1.2</t>
  </si>
  <si>
    <t>Организация культурно-экскурсионного обслуживания в каникулярный период</t>
  </si>
  <si>
    <t>МБОУ ДО ЦВР " Лад" - проведение экскурсий  (заключены договора с ООО детское бюро путешествий и экскурсий)</t>
  </si>
  <si>
    <t>15.3.2</t>
  </si>
  <si>
    <t xml:space="preserve">Организация санаторно- курортного оздоровления.Социальная поддержка детей и семей, нуждающихся в особой заботе государста </t>
  </si>
  <si>
    <t>15.3.2.1</t>
  </si>
  <si>
    <t>Организация санаторно- курортного лечения для часто болеющих детей и семей, нуждающихся в особой заботе государства, в санаториях "Мать и дитя" (приобретение путевок)</t>
  </si>
  <si>
    <t>Приобретено 2 путевки</t>
  </si>
  <si>
    <t>15.3.3</t>
  </si>
  <si>
    <t>Организация отдыха детей в детском оздоровительном лагере "Лесной городок" (загородный)</t>
  </si>
  <si>
    <t>15.3.3.1</t>
  </si>
  <si>
    <t>Расходы на обеспечение деятельности (оказания услуг) детского оздоровительного  лагеря "Лесной городок"</t>
  </si>
  <si>
    <t>МБОУ ДО ЦВР "Лад" (ДОЛ "Лесной городок") расходы на ст. 211,213 работникам лагеря; МБОУ ДО ЦВР "Лад" (ДОЛ "Лесной городок") расходы на ст. 221- услуги связи -2743,2 руб.,; ст.223- коммунальные услуги -290857,8 руб., приобретение хоз.товаров - 27717,0 руб., продукты питания - 240820,0руб., медосмотр - 35883,0 руб, информационные услуги -3348,0 руб.</t>
  </si>
  <si>
    <t>15.3.3.2</t>
  </si>
  <si>
    <t>Расходы на проведение оздоровительной кампании
(путевка)</t>
  </si>
  <si>
    <t>Приобретение продуктов питания - 1668544,5 руб., организация культурно-массового обслуживания детей - 57505,5 руб.; МБОУ ДО ЦВР "Лад" (ДОЛ "Лесной городок") расходы на ст. 211,213 работникам лагеря (путевка); услуги по страхованию - 20700,0 руб., работы по дезинсекции - 27940,0 руб., поверка воотдачи внутреннего водопровода - 13900,0 руб,  обслуживание систем пожарной сигнализации - 24000,0 руб., устройство противопожарных минерализованных полос (опашка) - 27660,0 руб., техобслуживание каналообразующего оборудования - 4490,0руб., медосмотр -35000,0 руб, мед.анализы -14050,8 руб., приобретение ГСМ - 162621,12 руб., услуги связи -1235,04 руб., 223 статья - 90850,43  руб., приобретение медикаментов - 9585,0 руб., перевозка детей - 88000,0 руб., услуга "Тревога" - 7000,0 руб., электроизмерительные работы - 17712,30 руб.</t>
  </si>
  <si>
    <t>15.3.3.3</t>
  </si>
  <si>
    <t>Развитие и укрепление материально- технической базы загородного лагеря "Лесной городок", оказывающего услуги по организации отдыха и оздоровления детей</t>
  </si>
  <si>
    <t>Проведение ремонтных работ  -3360637,14 руб.,приобретение дозаторов для жидкого мыла - 14500,0 руб.и  евроконтейнеров -40000 руб., спортивный инвернтарь - 80000,0 руб., кухонный инвентарь - 117332,06 руб., приобретение игрового оборудования - 273730,8 руб.</t>
  </si>
  <si>
    <t>15.4</t>
  </si>
  <si>
    <t>Подпрограмма «Обеспечение защиты прав и интересов детей-сирот и детей, оставшихся без попечения родителей на территории ЗАТО г.Радужный Владимирской области»</t>
  </si>
  <si>
    <t>15.4.1</t>
  </si>
  <si>
    <t>Организация осуществления деятельности по опеке и попечительству в отношении несовершенно-летних граждан</t>
  </si>
  <si>
    <t>15.4.1.1</t>
  </si>
  <si>
    <t>Содержание ребенка в семье опекуна и в приемной семье , а также вознаграждения , причитающиеся приемным родителям</t>
  </si>
  <si>
    <t>Расходы на вознаграждение приемным родителям - 2956488,24 руб, процент на выплаты -72407,62 руб, компенсация ЖКХ -519388,76 руб., поднаем -104000,0 руб, соц. выплаты - 4543162,47руб, компенсация проезда - 19959,0 руб., оплата путевой в лагерь -879440,0руб., приобретение мебели- 8100,0 руб.</t>
  </si>
  <si>
    <t>15.4.2</t>
  </si>
  <si>
    <t>Обеспечение жильем лиц из числа  детей-сирот , осташихся без попечения родителей</t>
  </si>
  <si>
    <t>15.4.2.1</t>
  </si>
  <si>
    <t>Обеспечение жильем детей -сирот, оставшихся без попечения родителей</t>
  </si>
  <si>
    <t>Приобретено 3 квартиры</t>
  </si>
  <si>
    <t>Муниципальная программа «Культура, спорт и национальная политика на территории ЗАТО г.Радужный Владимирской области»</t>
  </si>
  <si>
    <t>16.1</t>
  </si>
  <si>
    <t>Подпрограмма «Культура на территории ЗАТО г.Радужный Владимирской области»</t>
  </si>
  <si>
    <t>16.1.1</t>
  </si>
  <si>
    <t>Организация досуга населения</t>
  </si>
  <si>
    <t>16.1.1.2</t>
  </si>
  <si>
    <t>Внедрение информационных технологий в процесс библиотечного обслуживания, приобретение запчастей для оргтехники МБУК «Общедоступная библиотека ЗАТО г.Радужный»</t>
  </si>
  <si>
    <t>Приобретение запчастей для оргтехники МБУК «Общедоступная библиотека ЗАТО г.Радужный»</t>
  </si>
  <si>
    <t>16.1.1.3</t>
  </si>
  <si>
    <t>Проведение мероприятий по празднованию Дня города</t>
  </si>
  <si>
    <t>МБУК ПКиО, МБУК КЦ Досуг (Организация и проведение концертного мероприятия, организация концертных программ, приобретение цветов, баннеров, флагов и сувениров) МБУК ОБ ЗАТО г.Радужный (приобретение Книг "Радужный.Времена года")</t>
  </si>
  <si>
    <t>16.1.1.4</t>
  </si>
  <si>
    <t>Организация и проведение традиционных городских мероприятий</t>
  </si>
  <si>
    <t>Услуги кафе, транспортные услуги, приобретение цветов, венков, призов, сувениров, размещение информации в газете "АиФ", открытки, георгиевские ленточки</t>
  </si>
  <si>
    <t>16.1.1.5</t>
  </si>
  <si>
    <t>Организация и проведение мероприятий патриотической направленности и социально-значимых мероприятий, участие в фестивалях, смотрах, конкурсах. Организация и проведение экскурсий, транспортные услуги.</t>
  </si>
  <si>
    <t>16.1.1.6</t>
  </si>
  <si>
    <t>Проведение мероприятий по сохранению памяти   радужан, внёсших вклад в развитие города</t>
  </si>
  <si>
    <t>16.1.1.7</t>
  </si>
  <si>
    <t xml:space="preserve">Уборка снега механизированным способом в Парке, экспертная проверка сметной документации, приобритение и обслуживание  биотуалетов </t>
  </si>
  <si>
    <t>МБУК ПКиО (Уборка снега механизированным способом в Парке, обслуживание биотуалетов)</t>
  </si>
  <si>
    <t>16.1.1.8</t>
  </si>
  <si>
    <t xml:space="preserve">Субсидия на 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резервного фонда Правительства Российской Федерации
</t>
  </si>
  <si>
    <t>МБУК ОБ ЗАТО г.Радужный (приобретение книг)</t>
  </si>
  <si>
    <t>16.1.1.9</t>
  </si>
  <si>
    <t>Ремонт квартир ветеранов ВОВ</t>
  </si>
  <si>
    <t>МБУК ПКиО (Ремонт квартир ветеранов ВОВ)</t>
  </si>
  <si>
    <t>16.1.1.10</t>
  </si>
  <si>
    <t>Изготовление памятника Первостроителям (около д.1, 1 квартала)</t>
  </si>
  <si>
    <t>МБУК "ЦДМ" (бетонирование и установка стеллы, благоустройство территории у почетного знака, изготовление и монтаж памятника "Первостроителям")</t>
  </si>
  <si>
    <t>16.1.2</t>
  </si>
  <si>
    <t>Укрепление материальной базы</t>
  </si>
  <si>
    <t>16.1.2.1</t>
  </si>
  <si>
    <t>Эксплатация светодиодного экрана у здания МБУК "МСДЦ"</t>
  </si>
  <si>
    <t>Обслуживание светодиодного экрана у здания МБУК "МСДЦ"</t>
  </si>
  <si>
    <t>16.1.2.2</t>
  </si>
  <si>
    <t>Текущие ремонты в учреждении МБУК ПКиО (ремонт скейт-площадки), в 2022- ремонт хоккейной коробки в 1 и 3 квартале (асфальт)</t>
  </si>
  <si>
    <t>Ремонт асфальтового покрытия хоккейной коробки 1 квартала, замена бортов ограждения хоккейной коробки в 3 квартале,Ремонт скейт-площадки</t>
  </si>
  <si>
    <t>16.1.3</t>
  </si>
  <si>
    <t>Выполнение управленческих функций, обеспечение стабильной работы подведомственных учреждений:</t>
  </si>
  <si>
    <t>16.1.16.</t>
  </si>
  <si>
    <t>МКУ «Комитет по культуре и спорту» ЗАТО г.Радужный</t>
  </si>
  <si>
    <t>МКУ «Комитет по культуре и спорту» ЗАТО г.Радужный на содержание и заработную плату.</t>
  </si>
  <si>
    <t>16.1.4</t>
  </si>
  <si>
    <t>Выполнение муниципальных заданий:</t>
  </si>
  <si>
    <t>Содержание бюджетных учреждений культуры и дополнительного образования, подведомственных ККиС; обеспечение уровня оплаты  труда работникам бюджетной сферы в соответствии с Указами Президента № 597, 761</t>
  </si>
  <si>
    <t>16.1.4.1</t>
  </si>
  <si>
    <t>МБУДО ДШИ</t>
  </si>
  <si>
    <t>16.1.4.2</t>
  </si>
  <si>
    <t>МБУК К/Ц Досуг</t>
  </si>
  <si>
    <t>16.1.4.3</t>
  </si>
  <si>
    <t>МБУК ПКиО</t>
  </si>
  <si>
    <t>16.1.4.4</t>
  </si>
  <si>
    <t>МБУК «Общедоступная библиотека»</t>
  </si>
  <si>
    <t>16.1.4.5</t>
  </si>
  <si>
    <t>МБУК МСДЦ</t>
  </si>
  <si>
    <t>16.1.4.6</t>
  </si>
  <si>
    <t>МБУК ЦДМ</t>
  </si>
  <si>
    <t>16.1.5</t>
  </si>
  <si>
    <t>Социальная поддержки работников культуры</t>
  </si>
  <si>
    <t>16.1.5.1</t>
  </si>
  <si>
    <t>Предоставление мер социальной поддержки по оплате за содержание и ремонт жилья, услуг теплоснабжения (отопления) и электроэнергии работникам культуры</t>
  </si>
  <si>
    <t>Компенсация по оплате за содержание и ремонт жилья работникам культуры.</t>
  </si>
  <si>
    <t>16.2</t>
  </si>
  <si>
    <t>Подпрограмма «Развитие физической культуры и спорта на территории ЗАТО г.Радужный Владимирской области»:</t>
  </si>
  <si>
    <t>16.2.1</t>
  </si>
  <si>
    <t>Массовый спорт</t>
  </si>
  <si>
    <t>Оплата за участие в соревнованиях (питание спортсменов и проживание), приобретение призов, транспортные расходы, оплата вступительного взноса за участие команд,  за организацию и проведение туров Первенства АМФ "Золотое кольцо" по мини-футболу, услуги по судейству чемпионата)</t>
  </si>
  <si>
    <t>16.2.1.1</t>
  </si>
  <si>
    <t>Организация и проведение круглогодичной спартакиады школьников</t>
  </si>
  <si>
    <t>16.2.1.2</t>
  </si>
  <si>
    <t xml:space="preserve">Организация и проведение спартакиады среди предприятий и учреждений города;Сдача норм комплекса ГТО среди работающего населения </t>
  </si>
  <si>
    <t>16.2.1.3</t>
  </si>
  <si>
    <t xml:space="preserve">Организация и проведение городских спортивно- массовых и физкультурно-оздоровительных мероприятий
</t>
  </si>
  <si>
    <t>16.2.1.4</t>
  </si>
  <si>
    <t>Участие сборных команд города в круглогодичной спартакиаде области, российских чемпионатах и первенствах</t>
  </si>
  <si>
    <t>16.2.1.5</t>
  </si>
  <si>
    <t>Приобретение спортивного инвентаря для сборных команд ЗАТО г. Радужный</t>
  </si>
  <si>
    <t>16.2.2</t>
  </si>
  <si>
    <t>16.2.2.1</t>
  </si>
  <si>
    <t>На реализацию программ спортивной подготовки в соответствии требованиями федеральных стандартов (в рамках регионального проекта "спорт-норма жизни", Национального проекта " Демография")</t>
  </si>
  <si>
    <t>Приобретение спортивной экипировки для спортсменов МБОУ ДО «ДЮСШ»</t>
  </si>
  <si>
    <t>16.2.2.2</t>
  </si>
  <si>
    <t>Текущие ремонты в учреждение МБОУДО "ДЮСШ" (2022-замена дверных блоков в бассейне,ремонт помещений с/к "Кристалл",дооборудование адресными дымовыми пожарными извещателями с/к "Кристалл",дооборудование системы речевого оповещения с/к "Кристалл", ремонт кровли)</t>
  </si>
  <si>
    <t>Текущие ремонты в учреждение МБОУДО "ДЮСШ" (ремонт фасада здания, замена дверных блоков в бассейне,ремонт помещений с/к "Кристалл", дооборудование системы речевого оповещения с/к "Кристалл", дооборудование адресными дымовыми пожарными извещателями с/к "Кристалл")</t>
  </si>
  <si>
    <t>16.2.3</t>
  </si>
  <si>
    <t>16.2.3.1</t>
  </si>
  <si>
    <t>Выполнение муниципального задания в МБОУДО ДЮСШ</t>
  </si>
  <si>
    <t xml:space="preserve">Содержание учреждения; оплата труда работникам, в т.ч. обеспечение уровня оплаты труда работникам бюджетной сферы в соответствии с Указами Президента № 597, 761
 </t>
  </si>
  <si>
    <t>16.2.3.2</t>
  </si>
  <si>
    <t>На содержание обьектов спортивной инфраструктуры муниципальной собственности для занятий физической культуры и спорта</t>
  </si>
  <si>
    <t>Содержание объектов спортивной инфраструктуры муниципальной собственности для занятий физической культурой и спортом (Поставка электроэнергии и теплоснабжения, расходы на коммунальные услуги, уплата налога на имущество МБОУ ДО «ДЮСШ»)</t>
  </si>
  <si>
    <t>16.3</t>
  </si>
  <si>
    <t>Подпрограмма «Повышение правовой культуры населения на территории ЗАТО г.Радужный Владимирской области»</t>
  </si>
  <si>
    <t>16.3.1</t>
  </si>
  <si>
    <t>Организационно-методическое обеспечение в сфере правового просвещения</t>
  </si>
  <si>
    <t>16.3.1.</t>
  </si>
  <si>
    <t>Систематическое пополнение информационной базы "Информационно-правового центра", находящегося в МБУК "Общедоступная библиотека"</t>
  </si>
  <si>
    <t xml:space="preserve"> МБУК "Общедоступная библиотека" (приобретение книжной продукции)</t>
  </si>
  <si>
    <t>16.4</t>
  </si>
  <si>
    <t>Подпрограмма «Укрепление единства российской нации и этнокультурное развитие народов на территории ЗАТО г. Радужный Владимирской области»</t>
  </si>
  <si>
    <t>16.4.1</t>
  </si>
  <si>
    <t>Реализация стратегии государственной национальной политики Российской Федерации на территории муниципального образования ЗАТО г. Радужный Владимирской области</t>
  </si>
  <si>
    <t>16.4.1.1</t>
  </si>
  <si>
    <t>Совершенствование муниципального управления в сфере государственной национальной политики Российской Федерации.</t>
  </si>
  <si>
    <t>Приобретение цветов и сувениров для вручения участникам волонтерского движения; организация концерта государственного ансамбля «Русь»; расходы на совершенствование муниципального управления в сфере государственной национальной политики РФ по обеспечению жизнедеятельности населения и восстановлению объектов инфраструктуры определенных территориях</t>
  </si>
  <si>
    <t>Муниципальная программа «Создание благоприятных условий для развития молодого поколения на территории ЗАТО г. Радужный Владимирской области»</t>
  </si>
  <si>
    <t>17.1</t>
  </si>
  <si>
    <t>Подпрограмма Социальная поддержка детей, оказавшихся в трудной жизненной ситуации на территории ЗАТО г.Радужный Владимирской области»</t>
  </si>
  <si>
    <t>17.1.1</t>
  </si>
  <si>
    <t>Адресная помощь детям-инвалидам, семьям с детьми-инвалидами, многодетным семьям</t>
  </si>
  <si>
    <t>17.1.1.1</t>
  </si>
  <si>
    <t>Социальная помощь детям – инвалидам, страдающим сахарным диабетом в тяжелой форме, из семей, находящихся в трудной жизненной ситуации, на медицинские средства и изделия медицинского назначения</t>
  </si>
  <si>
    <t xml:space="preserve">Оказание социальной помощи 9 детям – инвалидам, страдающим сахарным диабетом в тяжелой форме, из семей, находящихся в трудной жизненной ситуации, на медицинские средства и изделия медицинского назначения
 </t>
  </si>
  <si>
    <t>17.1.1.2</t>
  </si>
  <si>
    <t>Организация и проведение чествования семей, родивших 3-его и последующего ребенка, двойню</t>
  </si>
  <si>
    <t>Чествование многодетных семей, родивших третьего и последующих детей в рамках празднования Дня семьи, любви и верности и Международного Дня семьи</t>
  </si>
  <si>
    <t>17.1.1.3</t>
  </si>
  <si>
    <t>Оказание адресной социальной помощи семьям с детьми, оказавшимися в трудной жизненной ситуации</t>
  </si>
  <si>
    <t xml:space="preserve">Благотворительные акции в помощь семьям, оказавшимся в трудной жизненной ситуации:
21 декабря – благотворительная елка для детей из семей, в трудной жизненной ситуации и вручение новогодних подарков – 230 чел. Материальная помощь в подготовке к школе
</t>
  </si>
  <si>
    <t>17.1.1.4</t>
  </si>
  <si>
    <t>Приобретение комплекта развивающих игр для детей – инвалидов, посещающих МБУК «Общедоступная библиотека»</t>
  </si>
  <si>
    <t>Приобретение комплектов развивающих книг, игр в МБУК «Общедоступная библиотека»</t>
  </si>
  <si>
    <t>17.2</t>
  </si>
  <si>
    <t>Подпрограмма «Организация досуга и воспитание детей на территории ЗАТО г.Радужный Владимирской области»</t>
  </si>
  <si>
    <t>17.2.1</t>
  </si>
  <si>
    <t>Организация мероприятий для семей с детьми</t>
  </si>
  <si>
    <t>17.2.1.1</t>
  </si>
  <si>
    <t>Проведение городских акций для детей и молодежи</t>
  </si>
  <si>
    <t xml:space="preserve">Проведение форума молодых и многодетных семей «Молодая семья 21 века»
</t>
  </si>
  <si>
    <t>17.2.1.2</t>
  </si>
  <si>
    <t>Приобретение и пошив сценических костюмов для детских образцовых коллективов</t>
  </si>
  <si>
    <t xml:space="preserve">Приобретены сценические костюмы для творческих танцевальных коллективов МБУК КЦ "Досуг» </t>
  </si>
  <si>
    <t>17.2.1.3</t>
  </si>
  <si>
    <t>Организация работы молодежной дискотеки в летний сезон в городском парке без входных билетов (расходы на заработную плату работникам дискотеки). Приобретение музыкальной аппаратуры</t>
  </si>
  <si>
    <t xml:space="preserve">Организация работы молодежной дискотеки в летний сезон в городском парке </t>
  </si>
  <si>
    <t>17.2.1.4</t>
  </si>
  <si>
    <t>Организация работы детских аттракционов в летний сезон</t>
  </si>
  <si>
    <t>Организация работы сотрудников, обеспечивающих деятельность детских аттракционов в летний сезон</t>
  </si>
  <si>
    <t>17.3</t>
  </si>
  <si>
    <t>Подпрограмма «Молодёжь города на территории ЗАТО г.Радужный Владимирской области»</t>
  </si>
  <si>
    <t>17.3.1</t>
  </si>
  <si>
    <t>Моложежь города</t>
  </si>
  <si>
    <t>17.3.2.</t>
  </si>
  <si>
    <t>Участие поискового отряда «Гром», членов Ассоциации поисковых отрядов «Гром» Владимирской области в Вахтах Памяти, поиске и захоронении останков бойцов Советской армии, погибших в период Великой Отечественной войны: - транспортные расходы; - командировочные расходы; - материальное обеспечение</t>
  </si>
  <si>
    <t>Расходы (транспортные, командировочные, материальные), связанные с участием поискового отряда «Гром» в Вахтах Памяти</t>
  </si>
  <si>
    <t>17.3.4.</t>
  </si>
  <si>
    <t>Проведение акций среди молодёжи, посвящённых памятным датам (приобретение цветов, сувениров и т.д.)</t>
  </si>
  <si>
    <t>Проведение велопробега «Радужный — за ЗОЖ» (приобретение сувенирной продукции) и проведение интеллектуальной игры «Конституционный брейн-ринг» (приобретение сувенирной продукции)</t>
  </si>
  <si>
    <t>17.3.6.</t>
  </si>
  <si>
    <t>Реализация проекта – победителя городского конкурса "Идея проектов"</t>
  </si>
  <si>
    <t>Реализация проекта «Новый год в каждый дом» в МБОУ СОШ №1</t>
  </si>
  <si>
    <t>17.3.7.</t>
  </si>
  <si>
    <t>Реализация проекта – победителя областного конкурса проектов «Важное дело»</t>
  </si>
  <si>
    <t>17.3.11.</t>
  </si>
  <si>
    <t>Организация работы Штаба добровольцев ЗАТО г. Радужный. Проведение добровольческих акций. Участие в областных добровольческих фестивалях, форумах, акциях.</t>
  </si>
  <si>
    <t>Проведение мероприятий, посвященных Дню добровольца (приобретение сувенирной продукции)</t>
  </si>
  <si>
    <t>17.3.14.</t>
  </si>
  <si>
    <t>Проведение мероприятий, посвящённых празднованию Дня Молодёжи</t>
  </si>
  <si>
    <t>Проведение акции «Мы - граждане России» по вручению паспортов несовершеннолетним гражданам</t>
  </si>
  <si>
    <t>17.3.16.</t>
  </si>
  <si>
    <t>Проведение городских игр «Что? Где? Когда?»</t>
  </si>
  <si>
    <t>Организация игры «Что? Где? Когда?» (приобретение сувенирной продукции)</t>
  </si>
  <si>
    <t>17.3.17.</t>
  </si>
  <si>
    <t>Вручение стипендий одаренным детям за успехи в учебе, творчестве и спорте</t>
  </si>
  <si>
    <t>Вручены стипендии одаренным детям за успехи в учебе, творчестве и спорте</t>
  </si>
  <si>
    <t>17.4</t>
  </si>
  <si>
    <t>Подпрограмма «Временная занятость детей и молодёжи на территории ЗАТО г.Радужный Владимирской области»</t>
  </si>
  <si>
    <t>17.4.1</t>
  </si>
  <si>
    <t>Временная занятость детей и молодёжи</t>
  </si>
  <si>
    <t>17.4.1.1</t>
  </si>
  <si>
    <t>Проведение мелкого ремонта школьной мебели, уборка скошенной травы, перекопка клумб, посадка цветов, прополка, полив на территориях МБОУ Средняя общеобразовательная школа №1, МБОУ Средняя общеобразовательная школа №2, МБОУ ДОД Центр внешкольной работы «Лад»</t>
  </si>
  <si>
    <t>Проведен мелкий ремонт школьной мебели, уборка скошенной травы, перекопка клумб, посадка цветов, прополка, полив на территориях МБОУ Средняя общеобразовательная школа №1, МБОУ Средняя общеобразовательная школа №2, МБОУ ДОД Центр внешкольной работы «Лад»</t>
  </si>
  <si>
    <t>17.4.1.2</t>
  </si>
  <si>
    <t>Благоустройство и озеленение территории, перекопка клумб, посадка цветов, прополка, полив, вырубка и обрезка кустов, покраска малых форм, уборка территории, участков и прогулочных веранд в МБДОУ ЦРР Детский сад № 3, МБДОУ ЦРРДетский сад № 5, МБДОУ ЦРР Детский сад № 6</t>
  </si>
  <si>
    <t>Выполнены работы по благоустройству и озеленению территории, перекопки клумб, посадки цветов, прополки, полив, вырубки и обрезки кустов, покраски малых форм, уборки территории, участков и прогулочных веранд в МБДОУ ЦРР Детский сад № 3, МБДОУ ЦРРДетский сад № 5, МБДОУ ЦРР Детский сад № 6</t>
  </si>
  <si>
    <t>17.4.1.3</t>
  </si>
  <si>
    <t>Благоустройство и озеленение территории МБУК ДОД "Детская школа искусств" (перекопка клумб, посадка цветов, прополка, полив)</t>
  </si>
  <si>
    <t>17.4.1.4</t>
  </si>
  <si>
    <t>Благоустройство территорий МБОУ ДОД Детская-юношеская спортивная школа, прилегающей к с/к "Кристалл” и плавательному бассейну, благоустройство территории, прилегающей к лыжной базе</t>
  </si>
  <si>
    <t>Выполнены работы по благоустройству территорий МБОУ ДОД Детская-юношеская спортивная школа, прилегающей к с/к "Кристалл” и плавательному бассейну, благоустройство территории, прилегающей к лыжной базе</t>
  </si>
  <si>
    <t>17.4.1.5</t>
  </si>
  <si>
    <t>Благоустройство и озеленение территории, перекопка клумб, посадка цветов, прополка, полив, вырубка и обрезка кустов городских территорий, подведомственных МКУ "Дорожник"</t>
  </si>
  <si>
    <t>Выполнены работы по благоустройству и озеленению территории, перекопки клумб, посадки цветов, прополки, полив, вырубки и обрезки кустов городских территорий, подведомственных МКУ "Дорожник"</t>
  </si>
  <si>
    <t>17.4.1.6</t>
  </si>
  <si>
    <t xml:space="preserve">Предоставление субсидиий из бюджета ЗАТО г. Радужный на возмещение расходов по временному трудоустройству несовершеннолетних граждан в возрасте от 14 до 18 лет в свободное от учебы время </t>
  </si>
  <si>
    <t>Вышеуказанные мероприятия выполнены в рамках организация временного трудоустройства несовершеннолетних граждан в каникулярный период, в 2022 году было трудоустроено 112 подростков на предприятия и организации города</t>
  </si>
  <si>
    <t xml:space="preserve">Оценка эффективности муниципальных программ за  2022 год       </t>
  </si>
  <si>
    <t>Наименование основного мероприятия</t>
  </si>
  <si>
    <t>Сроки исполне-ния</t>
  </si>
  <si>
    <t>Целевые индикаторы (показатели)</t>
  </si>
  <si>
    <t>Объем бюджетных расходов, тыс. рублей</t>
  </si>
  <si>
    <t>Результаты оценки бюджетной эффективности</t>
  </si>
  <si>
    <t>наименование (показателя)</t>
  </si>
  <si>
    <t>единица измерения</t>
  </si>
  <si>
    <t>плановое значение</t>
  </si>
  <si>
    <t>фактическое значение</t>
  </si>
  <si>
    <t>отклонение (-/+,%)</t>
  </si>
  <si>
    <t>Муниципальная программа «Развитие муниципальной службы и органов управления на территории  ЗАТО г. Радужный Владимирской области»</t>
  </si>
  <si>
    <t>2022</t>
  </si>
  <si>
    <t>Количество муниципальных правовых актов, принятых по вопросам муниципальной службы</t>
  </si>
  <si>
    <t>шт.</t>
  </si>
  <si>
    <t>Бюджетная эффективность реализации мероприятия удовлетворительная</t>
  </si>
  <si>
    <t>Количество проведенных обучающих семинаров с муниципальными служащими</t>
  </si>
  <si>
    <t xml:space="preserve">Число муниципальных служащих, прошедших обучение в  соответствии с государственным заказом на повышение квалификации
</t>
  </si>
  <si>
    <t>чел.</t>
  </si>
  <si>
    <t>0</t>
  </si>
  <si>
    <t>Число гражданских служащих, прошедших обучение в соответствии с государственным заказом на повышение квалификации</t>
  </si>
  <si>
    <t>Количество высших муниципальных должностей,
замещенных в результате проведенного конкурса</t>
  </si>
  <si>
    <t>Количество должностей муниципальной службы,
замещенных из кадрового резерва или в результате проведенного конкурса</t>
  </si>
  <si>
    <t>Обеспечение эффективного содержания и эксплуатации закрепленного на праве оперативного управления недвижимого и движимого муниципального имущества, необходимых для исполнения органами местного самоуправления муниципального образования полномочий по вопросам местного значения</t>
  </si>
  <si>
    <t>%</t>
  </si>
  <si>
    <t>Оказание содействия субъектам предпринимательства в поиске инвестиционных площадок, необходимых для создания или развития бизнеса</t>
  </si>
  <si>
    <t>Рост субъектов малого и среднего предпринимательства (включая индивидуальных предпринимателей) на территории г. Радужный Владимирской области</t>
  </si>
  <si>
    <t>ед.</t>
  </si>
  <si>
    <t>Оказание консультативной, юридической, бухгалтерской и иной помощи начинающим предпринимателям</t>
  </si>
  <si>
    <t>Рост среднесписочной численности работников, занятых у субъектов малого и среднего предпринимательства, в % к предыдущему году</t>
  </si>
  <si>
    <t>Количество земельных участков, предоставленных в аренду субъектам малого и среднего предпринимательства в технопарке (без учета ранее заключенных договоров)</t>
  </si>
  <si>
    <t>Количество субъектов малого и среднего предпринимательства, обратившихся за информационной и консультационной поддержкой</t>
  </si>
  <si>
    <t>+15</t>
  </si>
  <si>
    <t>Количество субъектов малого и среднего предпринимательства, обратившихся за имущественной поддержкой</t>
  </si>
  <si>
    <t>+6</t>
  </si>
  <si>
    <t>Количество субъектов малого и среднего предпринимательства, которым была оказана имущественная поддержка</t>
  </si>
  <si>
    <t>+5</t>
  </si>
  <si>
    <r>
      <rPr>
        <sz val="10"/>
        <rFont val="Times New Roman"/>
        <family val="1"/>
      </rPr>
      <t>Количество самозанятых граждан, зафиксировавших свой статус, с учетом введения налогового режима</t>
    </r>
    <r>
      <rPr>
        <sz val="12"/>
        <rFont val="Times New Roman"/>
        <family val="1"/>
      </rPr>
      <t xml:space="preserve"> для самозанятых</t>
    </r>
  </si>
  <si>
    <t>+393</t>
  </si>
  <si>
    <t>Подпрограмма 
«Комплексные меры профилактики правонарушений на территории  ЗАТО г.Радужный Владимирской области »</t>
  </si>
  <si>
    <t>Количество рейдов/патрулей, проводимых членами Добровольных народных дружин, действующих на территории      ЗАТО г. Радужный</t>
  </si>
  <si>
    <t xml:space="preserve">Кол-во </t>
  </si>
  <si>
    <t xml:space="preserve">В ходе реализации данной программы за  2022 год недостатков не обнаружено. 
 </t>
  </si>
  <si>
    <t>Количество правонарушений, выявленных  членами Добровольных народных дружин, действующих на территории   ЗАТО г. Радужный</t>
  </si>
  <si>
    <t>Подпрограмма
«Профилактика дорожно-транспортного травматизма 
На территории  ЗАТО г. Радужный Владимирской области»</t>
  </si>
  <si>
    <t xml:space="preserve">Количество мероприятий  по  профилактике
ДТП.
</t>
  </si>
  <si>
    <t>Кол-во 
меропр</t>
  </si>
  <si>
    <t>Количество участников 
мероприятий по профилактике  дорожного движения.</t>
  </si>
  <si>
    <t>чел</t>
  </si>
  <si>
    <t>Подпрограмма 
«Комплексные меры противодействия злоупотреблению 
наркотиками и их незаконному обороту на территории ЗАТО г. Радужный Владимирской области»</t>
  </si>
  <si>
    <t>Количество мероприятий по 
профилактике наркомании</t>
  </si>
  <si>
    <t>кол-во 
меропр</t>
  </si>
  <si>
    <t>Количество участников 
мероприятий по профилактике 
наркомании и алкоголизма</t>
  </si>
  <si>
    <t>процент учащихся 5-11 классов, 
принявших участие в социально — психологическом 
тестировании в средних общеобразовательных школах на раннее выявление потребления наркотических средств и психотропных веществ</t>
  </si>
  <si>
    <t>Подпрограмма «Комплексные меры противодействия 
злоупотреблению алкогольной продукцией и 
профилактика алкоголизма населения на территории ЗАТО г. Радужный Владимирской области»</t>
  </si>
  <si>
    <t>Количество мероприятий по 
профилактике наркомании и алкоголизма</t>
  </si>
  <si>
    <t>Количество участников мероприятий 
по профилактике наркомании и алкоголизма</t>
  </si>
  <si>
    <t>Подпрограмма «Противодействие терроризму и 
экстремизму на территории ЗАТО г. Радужный Владимирской области»</t>
  </si>
  <si>
    <t>Количество мероприятий по профилактике 
экстремизма и терроризма</t>
  </si>
  <si>
    <t xml:space="preserve"> Количество участников мероприятий по 
профилактике экстремизма и терроризма</t>
  </si>
  <si>
    <t>1.</t>
  </si>
  <si>
    <t>Муниципальная подпрограмма «Землеустройство и землепользование на территории   ЗАТО г. Радужный Владимирской области», в том числе мероприятия:</t>
  </si>
  <si>
    <t>1.1.</t>
  </si>
  <si>
    <t>Количество сформированных и поставленных на кадастровый учет земельных участков  и земельных участков, границы которых уточнены</t>
  </si>
  <si>
    <t>1.2.</t>
  </si>
  <si>
    <t>Инвентаризация и топографическая съемка земель</t>
  </si>
  <si>
    <t>Покрытие территории картографическими материалами</t>
  </si>
  <si>
    <t>га.</t>
  </si>
  <si>
    <t>1.3.</t>
  </si>
  <si>
    <t>Количество земельных участков, по которым проведена независимая оценка</t>
  </si>
  <si>
    <t>1.4.</t>
  </si>
  <si>
    <t>Технологическое сопровождение программного продукта: «Пифагор:Управление арендой земельных участков»</t>
  </si>
  <si>
    <t>Количество муниципальных контрактов на обслуживание программного продукта</t>
  </si>
  <si>
    <t>2.</t>
  </si>
  <si>
    <t>Муниципальная подпрограмма «Оценка недвижимости, признание прав и регулирование отношений по муниципальной собственности на территории  ЗАТО г. Радужный Владимирской области»</t>
  </si>
  <si>
    <t>2.1.</t>
  </si>
  <si>
    <t xml:space="preserve">Количество объектов недвижимогомуниципального   имущества, по которым проведены кадастровые работы  </t>
  </si>
  <si>
    <t>2.2.</t>
  </si>
  <si>
    <t>Количество объектов недвижимого муниципального имущества, по которым проведена независимая оценка</t>
  </si>
  <si>
    <t>Доля структурных подразделений Администрации города и СНД, имеющих доступ к информационно-телекоммуникационной сети Интернет (далее - сеть Интернет) со скоростью не менее 30 Мбит/с.</t>
  </si>
  <si>
    <t>97,70%</t>
  </si>
  <si>
    <t>Обеспеченность рабочих мест средствами вычислительной техники</t>
  </si>
  <si>
    <t>98,61%</t>
  </si>
  <si>
    <t xml:space="preserve">Доля отечественных операционных систем, установленных и используемых на АРМ, от общего количества АРМ </t>
  </si>
  <si>
    <t>100%</t>
  </si>
  <si>
    <t>Доля отечественного программного обеспечения, установленного и используемого на АРМ, от общего количества АРМ</t>
  </si>
  <si>
    <t>Приобретение оборудования и программного обеспечения для обеспечения информационной безопасности, аттестаии информационных систем и автоматизированных рабочих мест</t>
  </si>
  <si>
    <t>Доля автоматизированных рабочих мест (АРМ), на которых используются средства защиты информации, передаваемой по глобальным сетям</t>
  </si>
  <si>
    <t xml:space="preserve"> муниципальной программы «Перспективное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Владимирской области»</t>
  </si>
  <si>
    <t xml:space="preserve">Подпрограмма «Совершенствование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Владимирской области»
</t>
  </si>
  <si>
    <r>
      <rPr>
        <sz val="10"/>
        <color indexed="8"/>
        <rFont val="Times New Roman"/>
        <family val="1"/>
      </rPr>
      <t xml:space="preserve"> Повышение качества защиты населения и территории города от возможных ЧС при-родного, техногенного и терористического характера, организации управления силами и средствами городского звена РСЧС и ГО ЗАТО г. Радужный,                             </t>
    </r>
    <r>
      <rPr>
        <b/>
        <sz val="10"/>
        <color indexed="8"/>
        <rFont val="Times New Roman"/>
        <family val="1"/>
      </rPr>
      <t xml:space="preserve"> в том числе:</t>
    </r>
  </si>
  <si>
    <t>Количество гибели людей</t>
  </si>
  <si>
    <t>Чел.</t>
  </si>
  <si>
    <t>100%                           Высокая</t>
  </si>
  <si>
    <t>Количество пострадавшего населения</t>
  </si>
  <si>
    <t>Экономический ущерб</t>
  </si>
  <si>
    <t>Тыс. руб.</t>
  </si>
  <si>
    <t>Информационное обеспечение систем мониторинга и прогнозирования ЧС</t>
  </si>
  <si>
    <t>Эффективность затрат на мероприятия по предупреждению чрезвычайных ситуаций</t>
  </si>
  <si>
    <t xml:space="preserve"> Создание и совершенствование пунктов управления города:</t>
  </si>
  <si>
    <t>Оснащение нештатных аварийно-спасательных формирований города</t>
  </si>
  <si>
    <t>Организация обучения руководящего состава, сил РСЧС и населения к действиям в ЧС:</t>
  </si>
  <si>
    <t>1.5.</t>
  </si>
  <si>
    <t xml:space="preserve"> Организация и обеспечение мероприятий гражданской обороны:</t>
  </si>
  <si>
    <t xml:space="preserve"> Недопущение и ликвидация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</si>
  <si>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 xml:space="preserve">72,60%                          Остаток выделенных средств  перенесен на 2023 год т.к. работы по ремонту канализационног коллектора , расположенного в 3 квартале (от многоквартирного дома № 22 вдоль многоквартирного дома № 21 в 3 квартале) не  завершены </t>
  </si>
  <si>
    <t>3.</t>
  </si>
  <si>
    <t>Организация  мероприятий по гражданской обороне</t>
  </si>
  <si>
    <t>99,99%                           Высокая</t>
  </si>
  <si>
    <t>Создание и использование финансового резерва для выполнения мероприятияй городского значения по ликвидации аварийных ситуаций и ЧС, возникающих  в системах жизнеобеспечения города и сбоев подачи энергоресурсов для населения города</t>
  </si>
  <si>
    <t>V Проведение работ по предотвращению чрезвыфчайных ситуаций, вызванных последствиями снегопадов</t>
  </si>
  <si>
    <t>ИТОГО по подпрогамме:</t>
  </si>
  <si>
    <t>Подпрограмма «Совершенствование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Владимирской области»</t>
  </si>
  <si>
    <t>Задача 1</t>
  </si>
  <si>
    <t xml:space="preserve">1. Создание и внедрение аппаратно-программного комплекса "Безопасный город" (далее - АПК "Безопасный город") во все сферы жизнедеятельности муниципального образования.
</t>
  </si>
  <si>
    <t xml:space="preserve">Повышение общего уровня общественной безопасности, правопорядка и безопасности среды обитания за счёт существующего улучшения координации деятельности сил и служб, ответственных за решение этих задач, путём внедрения на базе муниципального образования комплексной информационной системы, обеспечиваю- щей прогнозирование, мониторинг, предупреждение и ликвидацию возможных угроз
          </t>
  </si>
  <si>
    <t>Повышение уровня          защищенности муниципальных   объектов   от угроз чрезвычайных ситуаций природного,        техногенного, характера, а также ситуаций криминогенного, террористического характера.</t>
  </si>
  <si>
    <t>%/шт.</t>
  </si>
  <si>
    <t>53,4/31</t>
  </si>
  <si>
    <t>Повышение уровня          защищенности населения муниципального образования в местах с массовым пребыванием людей от угроз чрезвычайных ситуаций природного и техногенного, характера</t>
  </si>
  <si>
    <t>70,5/12</t>
  </si>
  <si>
    <t>Снижение количества правонарушений, совершенных на улицах, в местах массового пребывания и отдыха граждан.</t>
  </si>
  <si>
    <t>19/26</t>
  </si>
  <si>
    <t>Повышение уровня антитеррористической защищенности мест массового пребывания людей.</t>
  </si>
  <si>
    <t>Повышение оперативности служб экстренного реагирования, при выполнении мероприятий по предупреждению чрезвычайных ситуаций.</t>
  </si>
  <si>
    <t>тыс.руб.</t>
  </si>
  <si>
    <t>Видеонаблюдение АПК "Безопасный город"</t>
  </si>
  <si>
    <r>
      <rPr>
        <sz val="9"/>
        <color indexed="8"/>
        <rFont val="Times New Roman"/>
        <family val="1"/>
      </rPr>
      <t>Увеличение уровня</t>
    </r>
    <r>
      <rPr>
        <sz val="10"/>
        <color indexed="8"/>
        <rFont val="Times New Roman"/>
        <family val="1"/>
      </rPr>
      <t xml:space="preserve">           оснащенности аппаратно-техническими средствами       ситуационного центра     АПК     «Безопасный город» организованного на базе ЕДДС-112.</t>
    </r>
  </si>
  <si>
    <t>Установка технических средств обеспечения безопасности (устройства экстренного вызова наряда полиции (ЧОПа), системы видеонаблюдения) в местах с массовым пребыванием людей.</t>
  </si>
  <si>
    <t>Увеличение количества новых (и, или) модернизированных каналов связи систем и сегментов АПК «Безопасный город».</t>
  </si>
  <si>
    <t xml:space="preserve">%    </t>
  </si>
  <si>
    <t>Общее количество проведенных инженерно-технических обслуживаний      систем      и сегментов   АПК   «Безопасный город»</t>
  </si>
  <si>
    <t>Доля муниципальных предприятий и учреждений, имеющих паспорт антитеррористической защищенности.</t>
  </si>
  <si>
    <t>Темп роста (снижения) количества пожаров.</t>
  </si>
  <si>
    <t>ВСЕГО по программе</t>
  </si>
  <si>
    <t xml:space="preserve"> «Обеспечение доступным и комфортным жильем населения на территории ЗАТО г.Радужный Владимирской области»</t>
  </si>
  <si>
    <t>1. Подпрограмма «Обеспечение территории ЗАТО г. Радужный Владимирской области документацией для осуществления градостроительной деятельности"</t>
  </si>
  <si>
    <t>эффективна</t>
  </si>
  <si>
    <t>Количество градостроительной документации, приведенной (разработанной) в соответствие с требованиями Градостроительного кодекса Российской Федерации</t>
  </si>
  <si>
    <t>2. Подпрограмма  "Стимулирование развития жилищного строительства на территории ЗАТО  г. Радужный Владимирской области "</t>
  </si>
  <si>
    <t>Годовой объем ввода жилых домов, в т.ч.</t>
  </si>
  <si>
    <t>тыс.кв.м</t>
  </si>
  <si>
    <t>Многоэтажное жилищное строительство</t>
  </si>
  <si>
    <t>Малоэтажное жилищное строительство</t>
  </si>
  <si>
    <t>Ввод коммерческого жилья</t>
  </si>
  <si>
    <t>Общая площадь сформированных территорий для комплексного развития территорий, в том числе для развития малоэтажного жилищного строительства</t>
  </si>
  <si>
    <t>га</t>
  </si>
  <si>
    <t>Количество земельных участков, предоставленных многодетным семьям, обеспеченных инженерной и транспортной инфраструктурой</t>
  </si>
  <si>
    <t>Доля земельных участков, предназначенных для жилищного строительства органами местного самоуправления</t>
  </si>
  <si>
    <t>3. Подпрограмма «Обеспечение жильем многодетных семей на территории ЗАТО  г. Радужный Владимирской области"</t>
  </si>
  <si>
    <t>Количество многодетных семей, получивших государственную и муниципальную  поддержку на улучшение жилищных условий в рамках реализации Подпрограммы</t>
  </si>
  <si>
    <t>кол-во семей</t>
  </si>
  <si>
    <t>4.Подпрограмма «Создание условий для обеспечения доступным и комфортным жильем отдельных категорий граждан на территории ЗАТО г.Радужный Владимирской области, установленных законодательством»</t>
  </si>
  <si>
    <t>Количество граждан ЗАТО г. Радужный, перед которыми государство имеет обязательство по обеспечению жилыми помещениями в соответствии с законодательством, получивших государственную поддержку</t>
  </si>
  <si>
    <t>кол-во</t>
  </si>
  <si>
    <t>5.Подпрограмма «Социальное жилье на территории ЗАТО г.Радужный Владимирской области»</t>
  </si>
  <si>
    <t>2015-2022</t>
  </si>
  <si>
    <t>Количество граждан (семей), признанных в установленном порядке нуждающимися в жилых помещениях, предоставляемых по договорам  социального найма</t>
  </si>
  <si>
    <t>Количество граджан (семей )улучшивших жилищные условия</t>
  </si>
  <si>
    <t>6.Подпрограмма «Обеспечение жильем молодых семей на территории ЗАТО г.Радужный Владимирской области»</t>
  </si>
  <si>
    <t>Количество молодых семей, получивших поддержку на улучшение жилищных условий</t>
  </si>
  <si>
    <t>Муниципальная  программа  "Энергосбережение и повышение надежности энергоснабжения в топливно-энпргетическом комплексе на территории ЗАТО г.Радужный Владимирской области"</t>
  </si>
  <si>
    <t>1. Общие целевые показатели в области энергосбережения и повышения энергетической эффективности</t>
  </si>
  <si>
    <t>Доля объемов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ЗАТО г. Радужный Владимирской области</t>
  </si>
  <si>
    <t>Доля объемов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ЗАТО г. Радужный Владимирской области</t>
  </si>
  <si>
    <t>2. Целевые показатели в области энергосбережения и повышения энергетической эффективности в жилищном фонде</t>
  </si>
  <si>
    <t xml:space="preserve">Доля объемов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ЗАТО г. Радужный Владимирской </t>
  </si>
  <si>
    <t>Доля объемов холодной воды, расчеты за которую осуществляются с использованием приборов учета, в общем объеме холодной воды, потребляемой (используемой) на территории ЗАТО г. Радужный Владимирской области</t>
  </si>
  <si>
    <t>Доля объемов горячей воды, расчеты за которую осуществляются с использованием приборов учета, в общем объеме воды, потребляемой (используемой) на территории ЗАТО г. Радужный Владимирской области</t>
  </si>
  <si>
    <t>3. Целевые показатели в области энергосбережения и повышения энергетической эффективности в системах коммунальной инфраструктуры</t>
  </si>
  <si>
    <t>Доля потерь электрической энергии при ее передаче по распределительным сетям в общем объеме переданной электрической энергии</t>
  </si>
  <si>
    <t>Удельный расход электрической энергии, используемой при передаче тепловой энергии в системах теплоснабжения</t>
  </si>
  <si>
    <t>кВтч/куб. м</t>
  </si>
  <si>
    <t>Доля потерь тепловой энергии при ее передаче в общем объеме переданной тепловой энергии</t>
  </si>
  <si>
    <t>Доля потерь воды при ее передаче в общем объеме переданной воды</t>
  </si>
  <si>
    <t>Удельный расход электрической энергии, потребляемой  в технологическом процессе подготовки питьевой воды(на 1 куб. метр)</t>
  </si>
  <si>
    <t>Удельный расход электрической энергии, используемой в системах водоотведения (на 1 куб. метр)</t>
  </si>
  <si>
    <t xml:space="preserve">Муниципальная программа «Жилищно-коммунальный  комплекс на территории ЗАТО г. Радужный Владимирской области» </t>
  </si>
  <si>
    <t>Подпрограмма  "Развитие жилищно-коммунального комплекса на территории ЗАТО г. Радужный Владимирской области"</t>
  </si>
  <si>
    <t>1. Показатель (критерий) территориальной доступности 
1.1. Доля потребителей, обеспеченных доступом к коммунальной инфраструктуре в  муниципальном образовании</t>
  </si>
  <si>
    <t xml:space="preserve">2.  Показатель (критерий) экономической доступности
2.1. Соответствие фактически сложившегося роста платы граждан за коммунальные услуги установленному субъектом Федерации 
</t>
  </si>
  <si>
    <t xml:space="preserve">Коэффициент
≥1
</t>
  </si>
  <si>
    <t>3. Показатель доли неэффективных расходов на жилищно-коммунальное хозяйство
3.1. Доля объема неэффективных расходов бюджетных средств к общему объему бюджетных расходов в области жилищно-коммунального хозяйства муниципального образования</t>
  </si>
  <si>
    <t>4. Показатель доли не эффективных организаций жилищно-коммунального хозяйства
4.1. Доля неэффективных предприятий жилищно-коммунального хозяйства</t>
  </si>
  <si>
    <t>Доля отходов размещенных на специализированных полигонах и санкционированных свалках по отношению к общему объему захороненных отходов</t>
  </si>
  <si>
    <t>Количество учтенных субъектов хозяйственной и иной деятельности, расположенных на территории ЗАТО г. Радужный Владимирской области</t>
  </si>
  <si>
    <t>Доступность информации для населения о состоянии экологической обстановки в городе</t>
  </si>
  <si>
    <t>Подпрограмма   «Городские    леса  на территории ЗАТО    г. Радужный Владимирской области»</t>
  </si>
  <si>
    <t>Количество лесных пожаров на территории города</t>
  </si>
  <si>
    <t>Доля обустроенных противопожарных водоемов и подъездных путей к ним по отношению к общему числу</t>
  </si>
  <si>
    <t>Количество благоустроенных охранных зон родников</t>
  </si>
  <si>
    <t>Доступность информирования населения о качестве родниковой воды по результатам анализов</t>
  </si>
  <si>
    <t>Доля твердых бытовых отходов, охваченных эффективной системой централизованного сбора и транспортировки, в общем объеме образующихся отходов</t>
  </si>
  <si>
    <t>Доля ликвидированных несанкционированных свалок по отношению к выявленным</t>
  </si>
  <si>
    <t xml:space="preserve">Муниципальная программа «Обеспечение населения на территории ЗАТО г. Радужный Владимирской области питьевой водой» </t>
  </si>
  <si>
    <t>Соответствие качества питьевой воды санитарным нормам</t>
  </si>
  <si>
    <t>Снижение износа сетей и сооружений водоснабжения  и водоотведения</t>
  </si>
  <si>
    <t>Задача: обеспечение комфортного проживания населения и безопасности дорожного движения на территории ЗАТО г. Радужный</t>
  </si>
  <si>
    <t>1. Приведение в нормативное состояние автомобильных дорог общего пользования местного значения:</t>
  </si>
  <si>
    <t>Приведение в нормативное состояние улично-дорожной сети</t>
  </si>
  <si>
    <r>
      <rPr>
        <sz val="12"/>
        <rFont val="Times New Roman"/>
        <family val="1"/>
      </rPr>
      <t>тыс.м</t>
    </r>
    <r>
      <rPr>
        <vertAlign val="superscript"/>
        <sz val="12"/>
        <rFont val="Times New Roman"/>
        <family val="1"/>
      </rPr>
      <t>2</t>
    </r>
  </si>
  <si>
    <t>18,274</t>
  </si>
  <si>
    <t>,</t>
  </si>
  <si>
    <t xml:space="preserve"> Строительство, ремонт, реконструкция и обслуживание объектов благоустройства:</t>
  </si>
  <si>
    <r>
      <rPr>
        <sz val="10"/>
        <rFont val="Times New Roman"/>
        <family val="1"/>
      </rPr>
      <t xml:space="preserve">Приведение в нормативное состояние объектов благоустройства,                               </t>
    </r>
    <r>
      <rPr>
        <b/>
        <sz val="10"/>
        <rFont val="Times New Roman"/>
        <family val="1"/>
      </rPr>
      <t>в том числе:</t>
    </r>
  </si>
  <si>
    <t>-устройство, ремонт и расширение пешеходных дорожек, тротуаров и автостоянок</t>
  </si>
  <si>
    <t>-вырубка кустарника и очистка от мелколесья</t>
  </si>
  <si>
    <t>установка малых архитектурных форм и бетонных скульптур</t>
  </si>
  <si>
    <t>Задачи: повышение качества дорожной сети; обеспечение сохранности объектов городского дорожного хозяйства; обеспечение безопасности жителей города.</t>
  </si>
  <si>
    <t xml:space="preserve">- обслуживание тротуаров, пешеходных дорожек, площадок и подъездных дорог: </t>
  </si>
  <si>
    <t>Оплата ГСМ и электроэнергии за декабрь 2022 года в январе 2023 года</t>
  </si>
  <si>
    <t>ручным способом (летний/зимний период)</t>
  </si>
  <si>
    <t>механизированным способом (летний/зимний период)</t>
  </si>
  <si>
    <t>механизированная очистка дорог (территории общеобразовательных учреждений) от снега</t>
  </si>
  <si>
    <t xml:space="preserve">обслуживание и ремонт малых (детских, спортивных) архитектурных форм </t>
  </si>
  <si>
    <t>проведение аварийного ямочного ремонта</t>
  </si>
  <si>
    <r>
      <rPr>
        <sz val="12"/>
        <rFont val="Times New Roman"/>
        <family val="1"/>
      </rPr>
      <t>м</t>
    </r>
    <r>
      <rPr>
        <vertAlign val="superscript"/>
        <sz val="12"/>
        <rFont val="Times New Roman"/>
        <family val="1"/>
      </rPr>
      <t>2</t>
    </r>
  </si>
  <si>
    <t>уход за клумбами и цветниками в летний период</t>
  </si>
  <si>
    <t>содержание и обслуживание городских автомобильных дорог</t>
  </si>
  <si>
    <t>Задача: проведение комплекса мер по содержанию, реконструкции, ремонту, модернизации существующих объектов наружного освещения, а так же по бесперебойному снабжению электроэнергией наружного освещения; создание безопасных условий дорожного движения при достижении нормативного уровня освещения дорог</t>
  </si>
  <si>
    <t>содержание и обслуживание линий или систем уличного освещения (протяженность)</t>
  </si>
  <si>
    <t>км</t>
  </si>
  <si>
    <t>Оплата злектроэнергии за декабрь 2022 в январе 2023 года</t>
  </si>
  <si>
    <t>количество обслуживаемых светильников</t>
  </si>
  <si>
    <t xml:space="preserve">Задача:Создание универсальных механизмов вовлеченности заинтересованных граждан, организаций в реализацию мероприятий по благоустройству территории ЗАТО г.Радужный Владимирской области; </t>
  </si>
  <si>
    <t>Количество благоустроенных дворовых территорий</t>
  </si>
  <si>
    <t>Доля благоустроенных дворовых территорий от общего количества дворовых территорий</t>
  </si>
  <si>
    <t>Количество благоустроенных общественных территорий</t>
  </si>
  <si>
    <t>Доля благоустроенных общественных территорий от общего количества дворовых территорий</t>
  </si>
  <si>
    <t>Задача: повышение качества дорожной сети; обеспечение сохранности объектов городского дорожного хозяйства; обеспечение безопасности жителей города</t>
  </si>
  <si>
    <t>Ремонт и содержание улично-дорожной сети и объектов благоустройства:</t>
  </si>
  <si>
    <t>приведение в нормативное состояние автомобильных дорог и подъездов к жилым домам (ямочный ремонт)</t>
  </si>
  <si>
    <t>выкос травы на газонах первого и третьего квартала</t>
  </si>
  <si>
    <t xml:space="preserve">1.Цель программы: Создание благоприятных условий, способствующих интеграции инвалидов и других маломобильных групп населенияв общество и повышению уровня их жизни  </t>
  </si>
  <si>
    <r>
      <rPr>
        <b/>
        <sz val="10"/>
        <color indexed="8"/>
        <rFont val="Times New Roman"/>
        <family val="1"/>
      </rPr>
      <t>Наименование задачи:</t>
    </r>
    <r>
      <rPr>
        <sz val="10"/>
        <color indexed="8"/>
        <rFont val="Times New Roman"/>
        <family val="1"/>
      </rPr>
      <t>«1. Оснащение действующих объектов социальной сферы средствами, обеспечивающими беспрепятственный доступ к ним инвалидов и других маломобильных групп населения с учетом их потребностей; 2. Приспособление жилых помещений инвалидов и общего имущества в многоквартирных домах, в которых проживают инвалиды, с учетом потребностей инвалидов и обеспечения условий их доступности для инвалидов. 3.Обеспечение получения качественного дошкольного образования детьми-инвалидами в дошкольных образовательных учреждениях.</t>
    </r>
  </si>
  <si>
    <t xml:space="preserve"> Оснащение действующих объектов социальной сферы средствами, обеспечивающими беспрепятственный доступ к ним инвалидов и других маломобильных групп населения с учетом их потребностей</t>
  </si>
  <si>
    <t>Количество переоборудованного жилья инвалидов-колясочников для возможности их беспрепятственного передвижения (по заявленниям граждан)в течение финансового года</t>
  </si>
  <si>
    <t>Приспособление жилых помещений инвалидов и общего имущества в многоквартирных домах, в которых проживают инвалиды, с учетом потребностей инвалидов и обеспечения условий их доступности для инвалидов.</t>
  </si>
  <si>
    <t>Количество устанавливаемых пандусов, которыми оборудованы многоквартирные жилые дома и объекты социальной инфрраструктуры</t>
  </si>
  <si>
    <t xml:space="preserve">Оборудованы здания и сооружения, относящиеся к объектам социальной инфраструктуры пандусами </t>
  </si>
  <si>
    <t>Количество устанавливаемых поручней в  многоквартирных жилых домах объектах социальной инфрраструктуры</t>
  </si>
  <si>
    <t>Обеспечение получения качественного дошкольного образования детьми-инвалидамив дошкольных образовательных учреждениях.</t>
  </si>
  <si>
    <t>Доля детей-инвалидов в возрасте от 1,5 до 7 лет , охваченных дошкольным образованием, от общей численности детей-инвалидовданного возраста</t>
  </si>
  <si>
    <t>Обеспечение архитектурной доступности зданий дошкольных образовательных учреждений, объектов образования для детей с ограниченными возможностями для беспрепятственного доступа инвалидов-1(33%). Создание условий для получения образования детьми с ограниченными возможностями здоровья и инвалидами по общеобразовательным программам:- дошкольного образования; -начального общего образования; -дополнительным общеобразовательным программам</t>
  </si>
  <si>
    <t>Количество дошкольных образовательных учрежденийобразования, приспособленных с учетом обеспеченияих доступности для инвалидов.</t>
  </si>
  <si>
    <t xml:space="preserve">Итого по программе </t>
  </si>
  <si>
    <t>1.1.подпрграмма "Развитие общего, дошкольного и дополнительного образования ЗАТО г. Радужный"</t>
  </si>
  <si>
    <t>Наименование задачи:«1. Развитие  дошкольной образовательной сети, обеспечивающей равный доступ граждан города к услугам дошкольного образования, модернизация содержания образования.
2. Создание условий  для устойчивого развития системы общего  и  дополнительного образования детей, обеспечение ее современного качества, доступности и эффективности.  
3. Повышение привлекательности  работы в должности  педагога  в образовательных учреждения города.</t>
  </si>
  <si>
    <t>1.Е1.2.1</t>
  </si>
  <si>
    <t>Федеральный проект " Современная школа"- "Успех каждого ребенка"</t>
  </si>
  <si>
    <t>Количество муниципальных образовательных организаций, в которых созданы условия, соответствующие основным современным требова-ниям включая мероприятия по благоустройству прилегаю-щих к ним территорий (23)</t>
  </si>
  <si>
    <t>МБОУ СОШ № 1  приобретение гимнастических снарядов, волейбольных мячей, ремонт спортивного зала</t>
  </si>
  <si>
    <t xml:space="preserve"> Развитие системы выявления и поддержки одаренных детей, совершенствование воспитательной работы:                                                 - организация и проведение городских мероприятий;                  - участие обучающихся муниципальных образовательных учреждений в областных, региональных, всероссийских, международных конкурсах, фестивалях, смотрах, соревнованиях и др. (сопровождение обучающихся  работниками управления образования, образовательных учреждениях   . Проведение городских праздников "День знаний", " "Выпускник", "День учителя; Проведение военных сборов       (участие в проведении акции "День призывника");  Поощрение лучших учителей-лаурятов областного конкурса</t>
  </si>
  <si>
    <t>Удельный вес  числ-ти обучающихся , участвующих в олимпиадах, конкурсах различного уровня (9)</t>
  </si>
  <si>
    <t>Проведение олимпиад,конкурсов, в  2022 г. Премии отличникам учебы, выполнение стандарта по ОБЖ, участие в военных сборах , страхование детей при участии олимпиад, грант.</t>
  </si>
  <si>
    <t>Доля организаций, реализующих программы начального общего, основного общего и среднего общего образования, в сетевой форме (27)</t>
  </si>
  <si>
    <t>Число учащихся , учавствующих в олимпиадах, конкурсах ,соревнованиях (9)</t>
  </si>
  <si>
    <t xml:space="preserve">чел. </t>
  </si>
  <si>
    <t>Обеспечение функционирования программного комплекса "1С-управление школой",  ИС "Барс", модернизация оборудования, создание системы защиты персональных данных, обеспечение муниципальных услуг в электронном виде. Приобретение интерактивного оборудования МБДОУ ЦРР Д/С №3 и мебели МБДОУ Д/С №5., МБДОУ Д/С № 6, МБОУ СОШ № 1, МБОУ СОШ№2, МБОУ ДО ЦВР "Лад"   ; Обеспечение безопасности дорожного движения; Оснащение пунктов проведения ЕГЭ системой в/наблюдения</t>
  </si>
  <si>
    <t>Доля организаций общего образования, применяющих ресурсы региональной системы электронного и дистан-ционного обучения в обра-зовательном процессе (36)</t>
  </si>
  <si>
    <t xml:space="preserve">100% образоват учреждение имеют скорость подключения к сети "Интернет" от 1 Мбит /с и выше,  все учреждения представленны на офиц сайте (bus.gov.ru)  и в сети "Интернет, 100% учреждений укомплектованы необходимым оборудованием ( в том числе - итерактивным).  </t>
  </si>
  <si>
    <t>Доля образовательных орга-низаций, которые обновили информационное наполнение и функциоальные возмож-ности открытых и общедоступ-ных информационных ресур-сов (38)</t>
  </si>
  <si>
    <t xml:space="preserve">Число образовательных учреждений , обеспеченных интерактивным оборудованием </t>
  </si>
  <si>
    <t>компенсация учителям,проживающим в муниципальных общежитиях</t>
  </si>
  <si>
    <t xml:space="preserve">доля педагогических работников получающих компенсацию </t>
  </si>
  <si>
    <t>100% обеспечение компенсацией учителей, проживающих в муниципальноых общежитиях</t>
  </si>
  <si>
    <t>укрепление материально-технической базы образовательных учреждениях</t>
  </si>
  <si>
    <t xml:space="preserve">Доля общеобразовательных организаций, в которых проведены меро-приятия по  обновлению материально-технической базы </t>
  </si>
  <si>
    <t>100% обеспечение общеобразовательных учреждений и обнавление их МТБ</t>
  </si>
  <si>
    <t>Наименование задачи: . Обеспечение безопасности обучающихся и работников образовательных учреждений во время их учебной и трудовой деятельности путем повышения безопасности жизнедеятельности: санитарно-эпидемиологической, противопожарной, антитеррористической, а также технической и электрической безопасности зданий, сооружений</t>
  </si>
  <si>
    <t>Проектные  работы , реконструкция , текущий ремонт</t>
  </si>
  <si>
    <t>Количество муниципальных дошкольных образовательных организаций, в которых проведены мероприятия по укреплению материально-технической базы (21)</t>
  </si>
  <si>
    <t>Проведение  текущих ремонтов проведенных в образовательных учреждениях</t>
  </si>
  <si>
    <t>Количество муниципальных общеобразовательных организаций, в которых проведены мероприятия по укреплению материально-технической базы (22)</t>
  </si>
  <si>
    <t>Укрепление МТБ общеобразовательных учреждений</t>
  </si>
  <si>
    <t>Обеспечение пожарной безопасности образовательных учреждений</t>
  </si>
  <si>
    <t>Доля общеобразовательных организаций, в которых проведены мероприятия по обеспечению антитерро-ристической защищен-ности, пожарной безопасности, обновлению материально-технической базы за счет средств субсидий, в общем количестве общеобразо-вательных органи-заций, нарастающим итогом (20)</t>
  </si>
  <si>
    <t>испытание пожарных лестниц</t>
  </si>
  <si>
    <t xml:space="preserve"> Выполнение  функций муниципального задания  </t>
  </si>
  <si>
    <t>Отклонение выполнения муниципального задания в пределах допустимых отклонений</t>
  </si>
  <si>
    <t>чиленность детей в ДОУ</t>
  </si>
  <si>
    <t>численность детей в общеобраз учрежд</t>
  </si>
  <si>
    <t>числ-ть детей , охваченных  доп образованием</t>
  </si>
  <si>
    <t>Обеспечение антитеррористической защищенности, пожарной безопасности общеобразовательных учреждений на обновление их МТБ</t>
  </si>
  <si>
    <t xml:space="preserve">% </t>
  </si>
  <si>
    <t>100% обеспечение антитеррористической защищенности,пожарной безопасности общеобразовательных учреждений и обнавление их МТБ</t>
  </si>
  <si>
    <t>Доля муниципальных организаций</t>
  </si>
  <si>
    <t>Классное руководство</t>
  </si>
  <si>
    <t>Доля педагогических работников получающих доплату за классное руководство</t>
  </si>
  <si>
    <t>100%  педагогических работни ков получают доплату за классное руководство</t>
  </si>
  <si>
    <t>Задача: Реализация расходов на обеспечение деятельности муниципальных учреждений</t>
  </si>
  <si>
    <t xml:space="preserve"> Расходы на обеспечение деятельности (оказания услуг) муниципальных организаций</t>
  </si>
  <si>
    <t xml:space="preserve">Своевременное повышение квалификации работников  управления образования </t>
  </si>
  <si>
    <t xml:space="preserve">Своевременное повышение квалиф работников  управления образования </t>
  </si>
  <si>
    <t>Задача: Реализация расходов на на социальную поддержку населения</t>
  </si>
  <si>
    <t xml:space="preserve"> Социальная поддержка детей-инвалидов дошкольного возраста</t>
  </si>
  <si>
    <t>Доля  детей-инвалидов дошкольного возраста, охваченных соц. Поддержкой</t>
  </si>
  <si>
    <t xml:space="preserve">100% детей- инвалидов дошкольного возраста охвачено социальной поддержкой, </t>
  </si>
  <si>
    <t xml:space="preserve"> Социальная поддержка по оплате жилья и коммунальных услуг отдельным категориям граждан</t>
  </si>
  <si>
    <t>Доля граждан, получающих компенсацию расходов оплату коммунальных услуг</t>
  </si>
  <si>
    <t>Доля граждан, получающих компенсацию расходов оплату коммунальных услуг- 100 %</t>
  </si>
  <si>
    <t xml:space="preserve"> Компенсация части родительской платы за содержание ребенка в  муниципальных образовательных учреждениях</t>
  </si>
  <si>
    <t>Доля граждан , получающих компенсацию части родительской платы за содерж ребенка в ДОУ</t>
  </si>
  <si>
    <t>Доля граждан , получающих компенсацию части родительской платы за содерж ребенка в ДОУ составляет 100 %</t>
  </si>
  <si>
    <t xml:space="preserve">Обеспечение обновления МТБ  для реализации  основных и дополн  общеобразов программ </t>
  </si>
  <si>
    <t>Итого по подпрограмме 1.1.</t>
  </si>
  <si>
    <t>1.2.подпрограмма "Совершенствование питания обучающихся муниципальных общеобразовательных учреждений ЗАТО г. Радужный "</t>
  </si>
  <si>
    <t>Задача:   Обеспечение высокого качества и безопасности питания детей в дошкольных учреждениях.</t>
  </si>
  <si>
    <t>Организация горячего питания, получающих сначальное общее образование в муниципальных учреждениях</t>
  </si>
  <si>
    <t>Удельный вес учащихся 1-4 классов, обеспеченных бесплатным горячим питанием, от общей численности данной возрастной категории.(6)</t>
  </si>
  <si>
    <t xml:space="preserve">100% уч-ся 1-4 классов  и все  льготные категории уч-ся обеспечены бесплатным питанием, а также желающие получать горячиее питание </t>
  </si>
  <si>
    <t>Реализация мероприятий по обеспечению бесплатного питания, обучающихся 1-11 классов в общеоразовательных  учреждениях, в том числе детей из многодетных и малообеспеченных семей</t>
  </si>
  <si>
    <t xml:space="preserve">Уд. Вес обучающихся общеобраз учрежд. , охваченных горячим питанием (1) </t>
  </si>
  <si>
    <t xml:space="preserve">100% уч-ся 1-4 классов  и все  льготные категории уч-ся обеспечены бесплатным питанием, а также желающие получать горячиее питание  </t>
  </si>
  <si>
    <t>Уд. Вес обучающ-ся общеобраз учрежд, нуждающихся в соцподдержке и, охваченных гор. Питанием, в общей численностиданной категории учащихся (2)</t>
  </si>
  <si>
    <t>100% обучающ-ся общеобраз учрежд, нуждающихся в соцподдержке и, охваченных гор. Питанием, в общей численности данной категории уч-ся</t>
  </si>
  <si>
    <t xml:space="preserve">Реализация мероприятий по предоставлению качественного питания для детей дошкольного возраста          </t>
  </si>
  <si>
    <t>Доля обучающихся дошкольных организаций, обеспеченных качественным питанием   (5)</t>
  </si>
  <si>
    <t>Обеспечение социальных гарантий детей на получение качественного питания в дошкольных учрежденияхв 2018г. -100% в 2019 г. -100%, 2020-100%,2021-100%,2022 - 100%</t>
  </si>
  <si>
    <t>Количество детей , охваченных горячим питанием</t>
  </si>
  <si>
    <t xml:space="preserve">чел </t>
  </si>
  <si>
    <t>Итого по подпрограмме 1.2.</t>
  </si>
  <si>
    <t>1.3. подпрограмма "Совершенствование организации отдыха и оздоровления детей и подростков ЗАТО г. Радужный"</t>
  </si>
  <si>
    <t>Задача: Организация отдыха и оздоровления детей и подростков с дневным пребыванием</t>
  </si>
  <si>
    <t xml:space="preserve">Организация отдыха и оздоровления детей в лагерях с дневным пребыванием </t>
  </si>
  <si>
    <t>Уд. Вес детей школьного возраста , подлежащих отдыху в каникулярный период за счет средств субсидии из обл. бюджета ( к общему числу детей детей от 7 до 17 лет) (5)</t>
  </si>
  <si>
    <t>Уд. Вес детей школьного возраста , подлежащих отдыху в каникулярный период за счет средств субсидии из обл. бюджета ( к общему числу детей детей от 7 до 17 лет)-2022-48%</t>
  </si>
  <si>
    <t xml:space="preserve">Количество детей  отдохнувших в лагерях с дневным пребыванием </t>
  </si>
  <si>
    <t>Уд. Вес обучающихся  подлежащих культурно-экскурсионному обслуживанию в каникулярный период за счет средств субсидии из обл. бюджета (4)</t>
  </si>
  <si>
    <t>Уд. Вес обучающихся  подлежащих культурно-экскурсионному обслуживанию в каникулярный период за счет средств субсидии из обл. бюджета  составляет 100%</t>
  </si>
  <si>
    <t>Организация санаторно-курортного лечения для часто болеющих детей и семей, нуждающихся в особой заботе государства, в санаториях "Мать и дитя"(приобретение путевок)</t>
  </si>
  <si>
    <t>Кол-во детей  школьного возраста , охваченных отдыхом в санаторно-курортных оздоровительных организациях круглогодичного действия на территории РФ (3)</t>
  </si>
  <si>
    <t>приобретено  2 путевки</t>
  </si>
  <si>
    <t xml:space="preserve">Задача: Создание условий для обеспечения безопасного пребывания детей и подростков в загородном лагере </t>
  </si>
  <si>
    <t>Организация отдыха детей в детском оздоровительном лагере "Лесной городок"</t>
  </si>
  <si>
    <t>Увеличение количества мест в загородном оздоровительном лагере (2)</t>
  </si>
  <si>
    <t>Лагерь "Лесной городок"   1 и 2 смена</t>
  </si>
  <si>
    <t>Итого по подпрограмме 1.3.</t>
  </si>
  <si>
    <t>подпрограмма "Обеспечение защиты прав и интересов детей-сирот и детей, оставшихся без попечения родителей ЗАТО г. Радужный"</t>
  </si>
  <si>
    <t>Доля детей-сирот и детей и детей, оставшихся без попечения родителей, охваченных мерами госуд-го обеспечения и соц. поддержки в общем кол-ве таких детей (1)</t>
  </si>
  <si>
    <t xml:space="preserve">100%  детей-сирот и детей и детей, оставшихся без попечения родителей, охваченных мерами госуд-го обеспечения и соц. поддержки в общем кол-ве таких детей </t>
  </si>
  <si>
    <t>Обеспечение жильем детей сирот</t>
  </si>
  <si>
    <t>Численность детей-сирот и детей, оставшихся без попечения родителей, обеспеченных благоустроенными жилы-ми помещениями (2)</t>
  </si>
  <si>
    <t>приобретение 3-х квартир для детей сирот</t>
  </si>
  <si>
    <t>Итого:</t>
  </si>
  <si>
    <t>Муниципальная подпрограмма «Культура на территории ЗАТО г. Радужный Владимирской области</t>
  </si>
  <si>
    <t xml:space="preserve">Увеличение населения, привлеченного к массовому отдыху </t>
  </si>
  <si>
    <t xml:space="preserve">Реализация программы оценивается как эффективная: запланированные показатели выполнены. </t>
  </si>
  <si>
    <t>Омоложение кадрового состава</t>
  </si>
  <si>
    <t>Совершенствование исполнительского мастерства (рост дипломатов и лауреатов творческих конкурсов)</t>
  </si>
  <si>
    <t>Муниципальная подпрограмма «Развитие физической культуры и спорта на территории ЗАТО г. Радужный Владимирской области»</t>
  </si>
  <si>
    <t>Ежегодное увеличение количества проведенных спортивно-массовых мероприятий</t>
  </si>
  <si>
    <t>Увеличение количества массовых разрядников (спортсменов-разрядников)</t>
  </si>
  <si>
    <t>Увеличение количества занимающихся в спортивных секциях и группах здоровья</t>
  </si>
  <si>
    <t>Муниципальная подпрограмма «Повышение правовой культуры населения на территории ЗАТО  г. Радужный Владимирской области»</t>
  </si>
  <si>
    <t>Увеличение количества граждан, пользующихся информационно-правовыми базами данных, в том числе лиц молодежного возраста</t>
  </si>
  <si>
    <t>Снижение количества правонарушений среди несовершеннолетних</t>
  </si>
  <si>
    <t xml:space="preserve">Сокращение числа граждан, обратившихся в различные инстанции с жалобами, письмами и заявлениями </t>
  </si>
  <si>
    <t>не обращались</t>
  </si>
  <si>
    <t>Муниципальная подпрограмма «Укрепление единства российской нации и этнокультурное развитие народов на территории ЗАТО г. Радужный Владимирской области»</t>
  </si>
  <si>
    <t>Численность участников мероприятий, направленных на укрепление гражданского единства и гармонизацию межнациональных отношений муниципального образования ЗАТО г. Радужный</t>
  </si>
  <si>
    <t>Количество мероприятий, направленных на укрепление гражданского единства и гармонизацию межнациональных отношений проведенных в муниципальном образования ЗАТО г. Радужный</t>
  </si>
  <si>
    <t xml:space="preserve">Количество публикаций в СМИ муниципального образования, направленных на формирование этнакультурной компетентности граждан и пропаганду ценностей добрососедства и толерантности </t>
  </si>
  <si>
    <t>Подпрограмма «Социальная поддержка детей, оказавшихся в трудной жизненной ситуации на территории ЗАТО г. Радужный Владимирской области»</t>
  </si>
  <si>
    <t>Количество детей и молодёжи, принявших участие в мероприятиях программы</t>
  </si>
  <si>
    <t xml:space="preserve">Эффективность хода реализации Программы  выражается в  достижении стабильных показателей (не допущено снижение) по количеству участников культурно-досуговых мероприятий. 
   </t>
  </si>
  <si>
    <t>Количество мероприятий, организованных для детей, оказавшихся в трудной жизненной ситуации, в том числе детей – инвалидов</t>
  </si>
  <si>
    <t>кол-во меропр</t>
  </si>
  <si>
    <t>Количество семей, находящихся в трудной жизненной ситуации, которым была оказана адресная социальная помощь</t>
  </si>
  <si>
    <t xml:space="preserve">кол-во семей
</t>
  </si>
  <si>
    <t>Подпрограмма «Организация досуга и воспитание детей на территории ЗАТО г. Радужный Владимирской области»</t>
  </si>
  <si>
    <t>Количество праздничных городских семейных мероприятий, направленных на пропаганду семейных ценностей</t>
  </si>
  <si>
    <t>Подпрограмма «Молодёжь города на территории ЗАТО г. Радужный Владимирской области»</t>
  </si>
  <si>
    <t>Количество детских и молодёжных общественных объединений и органов ученического самоуправления</t>
  </si>
  <si>
    <t xml:space="preserve">кол-во 
</t>
  </si>
  <si>
    <t xml:space="preserve">Подпрограмма «Временная занятость детей и молодёжи на территории ЗАТО г. Радужный Владимирской области» </t>
  </si>
  <si>
    <t>Количество подростков, для которых были созданы временные рабочие места и молодёжи, принявшей участие в студенческих отрядах</t>
  </si>
</sst>
</file>

<file path=xl/styles.xml><?xml version="1.0" encoding="utf-8"?>
<styleSheet xmlns="http://schemas.openxmlformats.org/spreadsheetml/2006/main">
  <numFmts count="22">
    <numFmt numFmtId="164" formatCode="General"/>
    <numFmt numFmtId="165" formatCode="@"/>
    <numFmt numFmtId="166" formatCode="#,##0.00"/>
    <numFmt numFmtId="167" formatCode="#,##0.00000"/>
    <numFmt numFmtId="168" formatCode="0.00"/>
    <numFmt numFmtId="169" formatCode="000000"/>
    <numFmt numFmtId="170" formatCode="0.00000"/>
    <numFmt numFmtId="171" formatCode="mm/yy"/>
    <numFmt numFmtId="172" formatCode="dd/mmm"/>
    <numFmt numFmtId="173" formatCode="\ * #,##0.00&quot;    &quot;;\-* #,##0.00&quot;    &quot;;\ * \-#&quot;    &quot;;\ @\ "/>
    <numFmt numFmtId="174" formatCode="0.0000"/>
    <numFmt numFmtId="175" formatCode="0.000000"/>
    <numFmt numFmtId="176" formatCode="General"/>
    <numFmt numFmtId="177" formatCode="0.000"/>
    <numFmt numFmtId="178" formatCode="#,##0"/>
    <numFmt numFmtId="179" formatCode="0"/>
    <numFmt numFmtId="180" formatCode="0.00%"/>
    <numFmt numFmtId="181" formatCode="0.0%"/>
    <numFmt numFmtId="182" formatCode="0.000%"/>
    <numFmt numFmtId="183" formatCode="0%"/>
    <numFmt numFmtId="184" formatCode="0.0"/>
    <numFmt numFmtId="185" formatCode="_-* #,##0.00000\ _₽_-;\-* #,##0.00000\ _₽_-;_-* \-??\ _₽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vertAlign val="superscript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83" fontId="0" fillId="0" borderId="0" applyBorder="0" applyProtection="0">
      <alignment/>
    </xf>
    <xf numFmtId="164" fontId="0" fillId="0" borderId="0">
      <alignment/>
      <protection/>
    </xf>
  </cellStyleXfs>
  <cellXfs count="305">
    <xf numFmtId="164" fontId="0" fillId="0" borderId="0" xfId="0" applyAlignment="1">
      <alignment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left"/>
    </xf>
    <xf numFmtId="166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wrapText="1"/>
    </xf>
    <xf numFmtId="166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vertical="center" wrapText="1"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8" fontId="6" fillId="3" borderId="1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Border="1" applyAlignment="1">
      <alignment horizontal="center" vertical="center"/>
    </xf>
    <xf numFmtId="165" fontId="4" fillId="0" borderId="2" xfId="0" applyNumberFormat="1" applyFont="1" applyFill="1" applyBorder="1" applyAlignment="1">
      <alignment vertical="center" wrapText="1"/>
    </xf>
    <xf numFmtId="165" fontId="4" fillId="0" borderId="3" xfId="0" applyNumberFormat="1" applyFont="1" applyFill="1" applyBorder="1" applyAlignment="1">
      <alignment vertical="center" wrapText="1"/>
    </xf>
    <xf numFmtId="167" fontId="6" fillId="0" borderId="4" xfId="0" applyNumberFormat="1" applyFont="1" applyBorder="1" applyAlignment="1">
      <alignment horizontal="center" vertical="center" wrapText="1"/>
    </xf>
    <xf numFmtId="168" fontId="6" fillId="0" borderId="4" xfId="0" applyNumberFormat="1" applyFont="1" applyBorder="1" applyAlignment="1">
      <alignment horizontal="center" vertical="center" wrapText="1"/>
    </xf>
    <xf numFmtId="168" fontId="7" fillId="0" borderId="4" xfId="0" applyNumberFormat="1" applyFont="1" applyBorder="1" applyAlignment="1">
      <alignment horizontal="center" vertical="center"/>
    </xf>
    <xf numFmtId="164" fontId="2" fillId="0" borderId="1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4" fillId="2" borderId="0" xfId="0" applyFont="1" applyFill="1" applyAlignment="1">
      <alignment/>
    </xf>
    <xf numFmtId="165" fontId="2" fillId="0" borderId="1" xfId="0" applyNumberFormat="1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vertical="center" wrapText="1"/>
    </xf>
    <xf numFmtId="164" fontId="4" fillId="0" borderId="0" xfId="0" applyFont="1" applyAlignment="1">
      <alignment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169" fontId="2" fillId="0" borderId="1" xfId="0" applyNumberFormat="1" applyFont="1" applyFill="1" applyBorder="1" applyAlignment="1">
      <alignment vertical="center" wrapText="1"/>
    </xf>
    <xf numFmtId="169" fontId="5" fillId="0" borderId="1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left" vertical="center" wrapText="1"/>
    </xf>
    <xf numFmtId="169" fontId="2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left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vertical="center" wrapText="1"/>
    </xf>
    <xf numFmtId="165" fontId="4" fillId="0" borderId="3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70" fontId="2" fillId="0" borderId="1" xfId="0" applyNumberFormat="1" applyFont="1" applyBorder="1" applyAlignment="1">
      <alignment horizontal="left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64" fontId="4" fillId="2" borderId="6" xfId="20" applyFont="1" applyFill="1" applyBorder="1" applyAlignment="1">
      <alignment vertical="center" wrapText="1"/>
      <protection/>
    </xf>
    <xf numFmtId="165" fontId="4" fillId="2" borderId="3" xfId="0" applyNumberFormat="1" applyFont="1" applyFill="1" applyBorder="1" applyAlignment="1">
      <alignment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70" fontId="2" fillId="0" borderId="1" xfId="0" applyNumberFormat="1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4" fillId="2" borderId="2" xfId="0" applyFont="1" applyFill="1" applyBorder="1" applyAlignment="1">
      <alignment vertical="center" wrapText="1"/>
    </xf>
    <xf numFmtId="165" fontId="4" fillId="0" borderId="2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2" xfId="0" applyFont="1" applyBorder="1" applyAlignment="1">
      <alignment vertical="center" wrapText="1"/>
    </xf>
    <xf numFmtId="164" fontId="9" fillId="0" borderId="0" xfId="0" applyFont="1" applyAlignment="1">
      <alignment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vertical="center" wrapText="1"/>
    </xf>
    <xf numFmtId="164" fontId="2" fillId="0" borderId="1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left" vertical="center" wrapText="1"/>
    </xf>
    <xf numFmtId="165" fontId="4" fillId="0" borderId="3" xfId="0" applyNumberFormat="1" applyFont="1" applyBorder="1" applyAlignment="1">
      <alignment vertical="center" wrapText="1"/>
    </xf>
    <xf numFmtId="164" fontId="4" fillId="0" borderId="2" xfId="0" applyFont="1" applyFill="1" applyBorder="1" applyAlignment="1">
      <alignment vertical="center" wrapText="1"/>
    </xf>
    <xf numFmtId="170" fontId="2" fillId="0" borderId="1" xfId="0" applyNumberFormat="1" applyFont="1" applyFill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center" vertical="center"/>
    </xf>
    <xf numFmtId="164" fontId="4" fillId="0" borderId="1" xfId="0" applyFont="1" applyFill="1" applyBorder="1" applyAlignment="1">
      <alignment horizontal="left" vertical="center" wrapText="1"/>
    </xf>
    <xf numFmtId="164" fontId="4" fillId="0" borderId="7" xfId="0" applyFont="1" applyFill="1" applyBorder="1" applyAlignment="1">
      <alignment horizontal="left" vertical="center" wrapText="1"/>
    </xf>
    <xf numFmtId="164" fontId="2" fillId="0" borderId="7" xfId="0" applyFont="1" applyFill="1" applyBorder="1" applyAlignment="1">
      <alignment vertical="center" wrapText="1"/>
    </xf>
    <xf numFmtId="164" fontId="4" fillId="0" borderId="7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left" vertical="center" wrapText="1"/>
    </xf>
    <xf numFmtId="164" fontId="4" fillId="2" borderId="7" xfId="0" applyFont="1" applyFill="1" applyBorder="1" applyAlignment="1">
      <alignment vertical="center" wrapText="1"/>
    </xf>
    <xf numFmtId="164" fontId="4" fillId="0" borderId="7" xfId="0" applyFont="1" applyFill="1" applyBorder="1" applyAlignment="1">
      <alignment vertical="center" wrapText="1"/>
    </xf>
    <xf numFmtId="164" fontId="4" fillId="0" borderId="1" xfId="0" applyFont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4" fontId="4" fillId="0" borderId="7" xfId="0" applyFont="1" applyBorder="1" applyAlignment="1">
      <alignment horizontal="center" vertical="center" wrapText="1"/>
    </xf>
    <xf numFmtId="164" fontId="2" fillId="0" borderId="7" xfId="0" applyFont="1" applyBorder="1" applyAlignment="1">
      <alignment horizontal="left" vertical="center" wrapText="1"/>
    </xf>
    <xf numFmtId="171" fontId="2" fillId="0" borderId="1" xfId="0" applyNumberFormat="1" applyFont="1" applyBorder="1" applyAlignment="1">
      <alignment horizontal="left" vertical="center" wrapText="1"/>
    </xf>
    <xf numFmtId="164" fontId="4" fillId="2" borderId="7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72" fontId="2" fillId="0" borderId="1" xfId="0" applyNumberFormat="1" applyFont="1" applyBorder="1" applyAlignment="1">
      <alignment horizontal="left" vertical="center" wrapText="1"/>
    </xf>
    <xf numFmtId="165" fontId="8" fillId="0" borderId="2" xfId="0" applyNumberFormat="1" applyFont="1" applyBorder="1" applyAlignment="1">
      <alignment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vertical="center" wrapText="1"/>
    </xf>
    <xf numFmtId="166" fontId="4" fillId="3" borderId="1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 wrapText="1"/>
    </xf>
    <xf numFmtId="164" fontId="2" fillId="0" borderId="1" xfId="0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vertical="center"/>
    </xf>
    <xf numFmtId="165" fontId="4" fillId="2" borderId="2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5" fillId="0" borderId="1" xfId="0" applyFont="1" applyBorder="1" applyAlignment="1">
      <alignment horizontal="left" vertical="center" wrapText="1"/>
    </xf>
    <xf numFmtId="164" fontId="6" fillId="0" borderId="1" xfId="0" applyFont="1" applyFill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center"/>
    </xf>
    <xf numFmtId="164" fontId="6" fillId="0" borderId="1" xfId="0" applyFont="1" applyFill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left" vertical="top" wrapText="1"/>
    </xf>
    <xf numFmtId="164" fontId="5" fillId="0" borderId="1" xfId="0" applyFont="1" applyFill="1" applyBorder="1" applyAlignment="1">
      <alignment horizontal="left" vertical="center" wrapText="1"/>
    </xf>
    <xf numFmtId="164" fontId="2" fillId="0" borderId="1" xfId="0" applyFont="1" applyBorder="1" applyAlignment="1">
      <alignment vertical="center" wrapText="1"/>
    </xf>
    <xf numFmtId="166" fontId="5" fillId="0" borderId="1" xfId="15" applyNumberFormat="1" applyFont="1" applyBorder="1" applyAlignment="1" applyProtection="1">
      <alignment horizontal="center" vertical="center" wrapText="1"/>
      <protection/>
    </xf>
    <xf numFmtId="166" fontId="2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6" fontId="5" fillId="0" borderId="1" xfId="15" applyNumberFormat="1" applyFont="1" applyBorder="1" applyAlignment="1" applyProtection="1">
      <alignment horizontal="center" vertical="center" wrapText="1"/>
      <protection/>
    </xf>
    <xf numFmtId="164" fontId="2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left" vertical="center" wrapText="1"/>
    </xf>
    <xf numFmtId="165" fontId="10" fillId="0" borderId="2" xfId="0" applyNumberFormat="1" applyFont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center" vertical="center" wrapText="1"/>
    </xf>
    <xf numFmtId="174" fontId="6" fillId="0" borderId="1" xfId="0" applyNumberFormat="1" applyFont="1" applyFill="1" applyBorder="1" applyAlignment="1">
      <alignment horizontal="center" vertical="center" wrapText="1"/>
    </xf>
    <xf numFmtId="170" fontId="1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165" fontId="2" fillId="0" borderId="2" xfId="0" applyNumberFormat="1" applyFont="1" applyBorder="1" applyAlignment="1">
      <alignment vertical="center" wrapText="1"/>
    </xf>
    <xf numFmtId="166" fontId="2" fillId="3" borderId="1" xfId="0" applyNumberFormat="1" applyFont="1" applyFill="1" applyBorder="1" applyAlignment="1">
      <alignment horizontal="center" vertical="center"/>
    </xf>
    <xf numFmtId="164" fontId="5" fillId="0" borderId="1" xfId="0" applyFont="1" applyBorder="1" applyAlignment="1">
      <alignment horizontal="left" vertical="center" wrapText="1"/>
    </xf>
    <xf numFmtId="164" fontId="5" fillId="0" borderId="7" xfId="0" applyFont="1" applyBorder="1" applyAlignment="1">
      <alignment vertical="center" wrapText="1"/>
    </xf>
    <xf numFmtId="164" fontId="5" fillId="0" borderId="7" xfId="0" applyFont="1" applyBorder="1" applyAlignment="1">
      <alignment vertical="center" wrapText="1"/>
    </xf>
    <xf numFmtId="174" fontId="5" fillId="0" borderId="1" xfId="0" applyNumberFormat="1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/>
    </xf>
    <xf numFmtId="175" fontId="2" fillId="0" borderId="1" xfId="0" applyNumberFormat="1" applyFont="1" applyFill="1" applyBorder="1" applyAlignment="1">
      <alignment horizontal="left" vertical="center" wrapText="1"/>
    </xf>
    <xf numFmtId="175" fontId="2" fillId="0" borderId="1" xfId="0" applyNumberFormat="1" applyFont="1" applyBorder="1" applyAlignment="1">
      <alignment horizontal="left" vertical="center" wrapText="1"/>
    </xf>
    <xf numFmtId="175" fontId="2" fillId="0" borderId="1" xfId="0" applyNumberFormat="1" applyFont="1" applyBorder="1" applyAlignment="1">
      <alignment horizontal="center" vertical="center" wrapText="1"/>
    </xf>
    <xf numFmtId="175" fontId="2" fillId="0" borderId="1" xfId="0" applyNumberFormat="1" applyFont="1" applyFill="1" applyBorder="1" applyAlignment="1">
      <alignment vertical="center" wrapText="1"/>
    </xf>
    <xf numFmtId="175" fontId="2" fillId="0" borderId="1" xfId="0" applyNumberFormat="1" applyFont="1" applyFill="1" applyBorder="1" applyAlignment="1">
      <alignment horizontal="center" vertical="center" wrapText="1"/>
    </xf>
    <xf numFmtId="175" fontId="2" fillId="0" borderId="7" xfId="0" applyNumberFormat="1" applyFont="1" applyBorder="1" applyAlignment="1">
      <alignment vertical="center" wrapText="1"/>
    </xf>
    <xf numFmtId="175" fontId="2" fillId="0" borderId="1" xfId="0" applyNumberFormat="1" applyFont="1" applyBorder="1" applyAlignment="1">
      <alignment vertical="center" wrapText="1"/>
    </xf>
    <xf numFmtId="175" fontId="4" fillId="0" borderId="3" xfId="0" applyNumberFormat="1" applyFont="1" applyFill="1" applyBorder="1" applyAlignment="1">
      <alignment vertical="center" wrapText="1"/>
    </xf>
    <xf numFmtId="175" fontId="4" fillId="2" borderId="3" xfId="0" applyNumberFormat="1" applyFont="1" applyFill="1" applyBorder="1" applyAlignment="1">
      <alignment vertical="center" wrapText="1"/>
    </xf>
    <xf numFmtId="170" fontId="2" fillId="0" borderId="1" xfId="0" applyNumberFormat="1" applyFont="1" applyBorder="1" applyAlignment="1">
      <alignment vertical="center" wrapText="1"/>
    </xf>
    <xf numFmtId="164" fontId="4" fillId="0" borderId="0" xfId="0" applyFont="1" applyBorder="1" applyAlignment="1">
      <alignment horizontal="center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2" fillId="0" borderId="8" xfId="0" applyFont="1" applyFill="1" applyBorder="1" applyAlignment="1">
      <alignment horizontal="center" vertical="center" wrapText="1"/>
    </xf>
    <xf numFmtId="164" fontId="12" fillId="0" borderId="8" xfId="0" applyFont="1" applyFill="1" applyBorder="1" applyAlignment="1">
      <alignment horizontal="left" vertical="center" wrapText="1"/>
    </xf>
    <xf numFmtId="165" fontId="12" fillId="0" borderId="8" xfId="0" applyNumberFormat="1" applyFont="1" applyFill="1" applyBorder="1" applyAlignment="1">
      <alignment horizontal="left" vertical="center" wrapText="1"/>
    </xf>
    <xf numFmtId="170" fontId="12" fillId="0" borderId="8" xfId="0" applyNumberFormat="1" applyFont="1" applyFill="1" applyBorder="1" applyAlignment="1">
      <alignment horizontal="center" vertical="center" wrapText="1"/>
    </xf>
    <xf numFmtId="164" fontId="12" fillId="0" borderId="8" xfId="0" applyNumberFormat="1" applyFont="1" applyFill="1" applyBorder="1" applyAlignment="1">
      <alignment horizontal="center" vertical="center" wrapText="1"/>
    </xf>
    <xf numFmtId="165" fontId="12" fillId="0" borderId="8" xfId="0" applyNumberFormat="1" applyFont="1" applyFill="1" applyBorder="1" applyAlignment="1">
      <alignment horizontal="center" vertical="center" wrapText="1"/>
    </xf>
    <xf numFmtId="164" fontId="14" fillId="0" borderId="8" xfId="0" applyFont="1" applyFill="1" applyBorder="1" applyAlignment="1">
      <alignment horizontal="left" vertical="center" wrapText="1"/>
    </xf>
    <xf numFmtId="164" fontId="12" fillId="0" borderId="8" xfId="0" applyFont="1" applyFill="1" applyBorder="1" applyAlignment="1">
      <alignment horizontal="center" vertical="center"/>
    </xf>
    <xf numFmtId="164" fontId="13" fillId="0" borderId="8" xfId="0" applyFont="1" applyFill="1" applyBorder="1" applyAlignment="1">
      <alignment horizontal="center" vertical="center"/>
    </xf>
    <xf numFmtId="164" fontId="12" fillId="0" borderId="0" xfId="0" applyFont="1" applyAlignment="1">
      <alignment horizontal="left" wrapText="1"/>
    </xf>
    <xf numFmtId="164" fontId="12" fillId="0" borderId="8" xfId="0" applyFont="1" applyFill="1" applyBorder="1" applyAlignment="1">
      <alignment horizontal="left" vertical="center"/>
    </xf>
    <xf numFmtId="164" fontId="12" fillId="0" borderId="8" xfId="0" applyFont="1" applyBorder="1" applyAlignment="1">
      <alignment horizontal="left" wrapText="1"/>
    </xf>
    <xf numFmtId="164" fontId="12" fillId="0" borderId="8" xfId="0" applyFont="1" applyBorder="1" applyAlignment="1">
      <alignment horizontal="left"/>
    </xf>
    <xf numFmtId="164" fontId="12" fillId="0" borderId="8" xfId="0" applyFont="1" applyFill="1" applyBorder="1" applyAlignment="1">
      <alignment horizontal="left"/>
    </xf>
    <xf numFmtId="164" fontId="12" fillId="0" borderId="8" xfId="0" applyFont="1" applyBorder="1" applyAlignment="1">
      <alignment horizontal="left" vertical="center" wrapText="1"/>
    </xf>
    <xf numFmtId="165" fontId="12" fillId="0" borderId="8" xfId="0" applyNumberFormat="1" applyFont="1" applyFill="1" applyBorder="1" applyAlignment="1">
      <alignment horizontal="left"/>
    </xf>
    <xf numFmtId="164" fontId="14" fillId="0" borderId="8" xfId="0" applyFont="1" applyBorder="1" applyAlignment="1">
      <alignment horizontal="left" wrapText="1"/>
    </xf>
    <xf numFmtId="177" fontId="12" fillId="0" borderId="8" xfId="0" applyNumberFormat="1" applyFont="1" applyFill="1" applyBorder="1" applyAlignment="1">
      <alignment horizontal="center" vertical="center"/>
    </xf>
    <xf numFmtId="164" fontId="12" fillId="0" borderId="8" xfId="0" applyFont="1" applyFill="1" applyBorder="1" applyAlignment="1">
      <alignment horizontal="center" vertical="top" wrapText="1"/>
    </xf>
    <xf numFmtId="178" fontId="12" fillId="0" borderId="8" xfId="0" applyNumberFormat="1" applyFont="1" applyFill="1" applyBorder="1" applyAlignment="1">
      <alignment horizontal="center" vertical="center"/>
    </xf>
    <xf numFmtId="164" fontId="13" fillId="0" borderId="8" xfId="0" applyFont="1" applyFill="1" applyBorder="1" applyAlignment="1">
      <alignment horizontal="center" vertical="center" wrapText="1"/>
    </xf>
    <xf numFmtId="164" fontId="12" fillId="0" borderId="1" xfId="0" applyFont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79" fontId="12" fillId="0" borderId="1" xfId="0" applyNumberFormat="1" applyFont="1" applyBorder="1" applyAlignment="1">
      <alignment horizontal="left" vertical="center" wrapText="1"/>
    </xf>
    <xf numFmtId="179" fontId="12" fillId="0" borderId="1" xfId="0" applyNumberFormat="1" applyFont="1" applyBorder="1" applyAlignment="1">
      <alignment horizontal="center" vertical="center" wrapText="1"/>
    </xf>
    <xf numFmtId="170" fontId="12" fillId="0" borderId="1" xfId="0" applyNumberFormat="1" applyFont="1" applyBorder="1" applyAlignment="1">
      <alignment horizontal="center" vertical="center" wrapText="1"/>
    </xf>
    <xf numFmtId="168" fontId="12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left" vertical="center" wrapText="1"/>
    </xf>
    <xf numFmtId="164" fontId="12" fillId="0" borderId="8" xfId="0" applyFont="1" applyFill="1" applyBorder="1" applyAlignment="1">
      <alignment vertical="center" wrapText="1"/>
    </xf>
    <xf numFmtId="164" fontId="13" fillId="0" borderId="8" xfId="0" applyFont="1" applyFill="1" applyBorder="1" applyAlignment="1">
      <alignment horizontal="left" vertical="center" wrapText="1"/>
    </xf>
    <xf numFmtId="164" fontId="12" fillId="0" borderId="8" xfId="0" applyFont="1" applyFill="1" applyBorder="1" applyAlignment="1">
      <alignment wrapText="1"/>
    </xf>
    <xf numFmtId="164" fontId="12" fillId="0" borderId="8" xfId="0" applyFont="1" applyFill="1" applyBorder="1" applyAlignment="1">
      <alignment vertical="top" wrapText="1"/>
    </xf>
    <xf numFmtId="164" fontId="12" fillId="0" borderId="8" xfId="0" applyFont="1" applyFill="1" applyBorder="1" applyAlignment="1">
      <alignment horizontal="left" vertical="top" wrapText="1"/>
    </xf>
    <xf numFmtId="168" fontId="12" fillId="0" borderId="8" xfId="0" applyNumberFormat="1" applyFont="1" applyFill="1" applyBorder="1" applyAlignment="1">
      <alignment horizontal="center" vertical="center" wrapText="1"/>
    </xf>
    <xf numFmtId="177" fontId="12" fillId="0" borderId="8" xfId="0" applyNumberFormat="1" applyFont="1" applyFill="1" applyBorder="1" applyAlignment="1">
      <alignment horizontal="center" vertical="center" wrapText="1"/>
    </xf>
    <xf numFmtId="180" fontId="12" fillId="0" borderId="8" xfId="0" applyNumberFormat="1" applyFont="1" applyFill="1" applyBorder="1" applyAlignment="1">
      <alignment horizontal="center" vertical="center" wrapText="1"/>
    </xf>
    <xf numFmtId="181" fontId="12" fillId="0" borderId="8" xfId="0" applyNumberFormat="1" applyFont="1" applyFill="1" applyBorder="1" applyAlignment="1">
      <alignment horizontal="center" vertical="center" wrapText="1"/>
    </xf>
    <xf numFmtId="164" fontId="14" fillId="0" borderId="8" xfId="0" applyFont="1" applyFill="1" applyBorder="1" applyAlignment="1">
      <alignment horizontal="center" vertical="center" wrapText="1"/>
    </xf>
    <xf numFmtId="182" fontId="12" fillId="0" borderId="8" xfId="0" applyNumberFormat="1" applyFont="1" applyFill="1" applyBorder="1" applyAlignment="1">
      <alignment horizontal="center" vertical="center" wrapText="1"/>
    </xf>
    <xf numFmtId="183" fontId="12" fillId="0" borderId="8" xfId="19" applyFont="1" applyFill="1" applyBorder="1" applyAlignment="1" applyProtection="1">
      <alignment horizontal="center" vertical="center" wrapText="1"/>
      <protection/>
    </xf>
    <xf numFmtId="174" fontId="12" fillId="0" borderId="8" xfId="0" applyNumberFormat="1" applyFont="1" applyFill="1" applyBorder="1" applyAlignment="1">
      <alignment horizontal="center" vertical="center" wrapText="1"/>
    </xf>
    <xf numFmtId="180" fontId="12" fillId="0" borderId="8" xfId="19" applyNumberFormat="1" applyFont="1" applyFill="1" applyBorder="1" applyAlignment="1" applyProtection="1">
      <alignment horizontal="center" vertical="center" wrapText="1"/>
      <protection/>
    </xf>
    <xf numFmtId="164" fontId="13" fillId="0" borderId="8" xfId="0" applyFont="1" applyFill="1" applyBorder="1" applyAlignment="1">
      <alignment horizontal="left" wrapText="1"/>
    </xf>
    <xf numFmtId="164" fontId="13" fillId="0" borderId="8" xfId="0" applyFont="1" applyFill="1" applyBorder="1" applyAlignment="1">
      <alignment wrapText="1"/>
    </xf>
    <xf numFmtId="180" fontId="13" fillId="0" borderId="8" xfId="0" applyNumberFormat="1" applyFont="1" applyFill="1" applyBorder="1" applyAlignment="1">
      <alignment horizontal="center" vertical="center" wrapText="1"/>
    </xf>
    <xf numFmtId="170" fontId="13" fillId="0" borderId="8" xfId="0" applyNumberFormat="1" applyFont="1" applyFill="1" applyBorder="1" applyAlignment="1">
      <alignment horizontal="center" vertical="center" wrapText="1"/>
    </xf>
    <xf numFmtId="180" fontId="15" fillId="0" borderId="8" xfId="0" applyNumberFormat="1" applyFont="1" applyFill="1" applyBorder="1" applyAlignment="1">
      <alignment horizontal="center" vertical="center" wrapText="1"/>
    </xf>
    <xf numFmtId="182" fontId="12" fillId="0" borderId="8" xfId="19" applyNumberFormat="1" applyFont="1" applyFill="1" applyBorder="1" applyAlignment="1" applyProtection="1">
      <alignment horizontal="center" vertical="center" wrapText="1"/>
      <protection/>
    </xf>
    <xf numFmtId="164" fontId="16" fillId="0" borderId="8" xfId="0" applyFont="1" applyFill="1" applyBorder="1" applyAlignment="1">
      <alignment horizontal="left" vertical="top" wrapText="1"/>
    </xf>
    <xf numFmtId="164" fontId="14" fillId="0" borderId="8" xfId="0" applyFont="1" applyFill="1" applyBorder="1" applyAlignment="1">
      <alignment horizontal="left" vertical="top" wrapText="1"/>
    </xf>
    <xf numFmtId="180" fontId="14" fillId="0" borderId="8" xfId="0" applyNumberFormat="1" applyFont="1" applyFill="1" applyBorder="1" applyAlignment="1">
      <alignment horizontal="center" vertical="center" wrapText="1"/>
    </xf>
    <xf numFmtId="168" fontId="14" fillId="0" borderId="8" xfId="0" applyNumberFormat="1" applyFont="1" applyFill="1" applyBorder="1" applyAlignment="1">
      <alignment horizontal="center" vertical="center" wrapText="1"/>
    </xf>
    <xf numFmtId="181" fontId="12" fillId="0" borderId="8" xfId="19" applyNumberFormat="1" applyFont="1" applyFill="1" applyBorder="1" applyAlignment="1" applyProtection="1">
      <alignment horizontal="center" vertical="center" wrapText="1"/>
      <protection/>
    </xf>
    <xf numFmtId="164" fontId="12" fillId="0" borderId="8" xfId="0" applyFont="1" applyFill="1" applyBorder="1" applyAlignment="1">
      <alignment horizontal="center" wrapText="1"/>
    </xf>
    <xf numFmtId="164" fontId="12" fillId="0" borderId="8" xfId="0" applyFont="1" applyFill="1" applyBorder="1" applyAlignment="1">
      <alignment horizontal="left" wrapText="1"/>
    </xf>
    <xf numFmtId="177" fontId="13" fillId="0" borderId="8" xfId="0" applyNumberFormat="1" applyFont="1" applyFill="1" applyBorder="1" applyAlignment="1">
      <alignment horizontal="center" vertical="center" wrapText="1"/>
    </xf>
    <xf numFmtId="174" fontId="13" fillId="0" borderId="8" xfId="0" applyNumberFormat="1" applyFont="1" applyFill="1" applyBorder="1" applyAlignment="1">
      <alignment horizontal="center" vertical="center" wrapText="1"/>
    </xf>
    <xf numFmtId="164" fontId="13" fillId="0" borderId="8" xfId="0" applyFont="1" applyFill="1" applyBorder="1" applyAlignment="1">
      <alignment horizontal="center" wrapText="1"/>
    </xf>
    <xf numFmtId="165" fontId="12" fillId="0" borderId="8" xfId="0" applyNumberFormat="1" applyFont="1" applyFill="1" applyBorder="1" applyAlignment="1">
      <alignment vertical="center" wrapText="1"/>
    </xf>
    <xf numFmtId="177" fontId="12" fillId="0" borderId="8" xfId="0" applyNumberFormat="1" applyFont="1" applyFill="1" applyBorder="1" applyAlignment="1">
      <alignment horizontal="left" vertical="center" wrapText="1"/>
    </xf>
    <xf numFmtId="177" fontId="12" fillId="0" borderId="8" xfId="0" applyNumberFormat="1" applyFont="1" applyFill="1" applyBorder="1" applyAlignment="1">
      <alignment vertical="center" wrapText="1"/>
    </xf>
    <xf numFmtId="170" fontId="12" fillId="0" borderId="8" xfId="0" applyNumberFormat="1" applyFont="1" applyFill="1" applyBorder="1" applyAlignment="1">
      <alignment vertical="center" wrapText="1"/>
    </xf>
    <xf numFmtId="174" fontId="12" fillId="0" borderId="8" xfId="0" applyNumberFormat="1" applyFont="1" applyFill="1" applyBorder="1" applyAlignment="1">
      <alignment vertical="center" wrapText="1"/>
    </xf>
    <xf numFmtId="180" fontId="12" fillId="0" borderId="8" xfId="0" applyNumberFormat="1" applyFont="1" applyFill="1" applyBorder="1" applyAlignment="1">
      <alignment vertical="center" wrapText="1"/>
    </xf>
    <xf numFmtId="164" fontId="17" fillId="0" borderId="8" xfId="0" applyFont="1" applyFill="1" applyBorder="1" applyAlignment="1">
      <alignment horizontal="left" vertical="center"/>
    </xf>
    <xf numFmtId="165" fontId="12" fillId="0" borderId="8" xfId="0" applyNumberFormat="1" applyFont="1" applyFill="1" applyBorder="1" applyAlignment="1">
      <alignment horizontal="left" vertical="center"/>
    </xf>
    <xf numFmtId="164" fontId="12" fillId="0" borderId="8" xfId="0" applyFont="1" applyFill="1" applyBorder="1" applyAlignment="1">
      <alignment vertical="center"/>
    </xf>
    <xf numFmtId="168" fontId="12" fillId="0" borderId="8" xfId="0" applyNumberFormat="1" applyFont="1" applyFill="1" applyBorder="1" applyAlignment="1">
      <alignment vertical="center" wrapText="1"/>
    </xf>
    <xf numFmtId="164" fontId="12" fillId="0" borderId="8" xfId="0" applyNumberFormat="1" applyFont="1" applyFill="1" applyBorder="1" applyAlignment="1">
      <alignment horizontal="left" vertical="center" wrapText="1"/>
    </xf>
    <xf numFmtId="164" fontId="17" fillId="0" borderId="8" xfId="0" applyFont="1" applyFill="1" applyBorder="1" applyAlignment="1">
      <alignment horizontal="left" vertical="top" wrapText="1"/>
    </xf>
    <xf numFmtId="165" fontId="14" fillId="0" borderId="8" xfId="0" applyNumberFormat="1" applyFont="1" applyFill="1" applyBorder="1" applyAlignment="1">
      <alignment horizontal="left" vertical="top" wrapText="1"/>
    </xf>
    <xf numFmtId="164" fontId="17" fillId="0" borderId="8" xfId="0" applyFont="1" applyFill="1" applyBorder="1" applyAlignment="1">
      <alignment horizontal="left" vertical="center" wrapText="1"/>
    </xf>
    <xf numFmtId="170" fontId="14" fillId="0" borderId="8" xfId="0" applyNumberFormat="1" applyFont="1" applyFill="1" applyBorder="1" applyAlignment="1">
      <alignment horizontal="center" vertical="center" wrapText="1"/>
    </xf>
    <xf numFmtId="164" fontId="12" fillId="0" borderId="8" xfId="0" applyNumberFormat="1" applyFont="1" applyFill="1" applyBorder="1" applyAlignment="1">
      <alignment horizontal="left" vertical="center"/>
    </xf>
    <xf numFmtId="167" fontId="12" fillId="0" borderId="8" xfId="0" applyNumberFormat="1" applyFont="1" applyFill="1" applyBorder="1" applyAlignment="1">
      <alignment horizontal="left" wrapText="1"/>
    </xf>
    <xf numFmtId="166" fontId="12" fillId="0" borderId="8" xfId="0" applyNumberFormat="1" applyFont="1" applyFill="1" applyBorder="1" applyAlignment="1">
      <alignment horizontal="left" wrapText="1"/>
    </xf>
    <xf numFmtId="166" fontId="12" fillId="0" borderId="8" xfId="0" applyNumberFormat="1" applyFont="1" applyFill="1" applyBorder="1" applyAlignment="1">
      <alignment/>
    </xf>
    <xf numFmtId="165" fontId="14" fillId="0" borderId="8" xfId="0" applyNumberFormat="1" applyFont="1" applyFill="1" applyBorder="1" applyAlignment="1">
      <alignment horizontal="left" vertical="center" wrapText="1"/>
    </xf>
    <xf numFmtId="164" fontId="13" fillId="0" borderId="8" xfId="0" applyFont="1" applyFill="1" applyBorder="1" applyAlignment="1">
      <alignment horizontal="left" vertical="center"/>
    </xf>
    <xf numFmtId="165" fontId="12" fillId="0" borderId="8" xfId="0" applyNumberFormat="1" applyFont="1" applyFill="1" applyBorder="1" applyAlignment="1">
      <alignment horizontal="justify" vertical="center"/>
    </xf>
    <xf numFmtId="164" fontId="12" fillId="0" borderId="8" xfId="0" applyFont="1" applyFill="1" applyBorder="1" applyAlignment="1">
      <alignment horizontal="justify" vertical="center"/>
    </xf>
    <xf numFmtId="180" fontId="12" fillId="0" borderId="8" xfId="0" applyNumberFormat="1" applyFont="1" applyFill="1" applyBorder="1" applyAlignment="1">
      <alignment horizontal="justify" vertical="center"/>
    </xf>
    <xf numFmtId="170" fontId="12" fillId="0" borderId="8" xfId="0" applyNumberFormat="1" applyFont="1" applyFill="1" applyBorder="1" applyAlignment="1">
      <alignment horizontal="left" vertical="center" wrapText="1"/>
    </xf>
    <xf numFmtId="165" fontId="13" fillId="0" borderId="8" xfId="0" applyNumberFormat="1" applyFont="1" applyFill="1" applyBorder="1" applyAlignment="1">
      <alignment horizontal="center" vertical="center" wrapText="1"/>
    </xf>
    <xf numFmtId="165" fontId="15" fillId="0" borderId="8" xfId="0" applyNumberFormat="1" applyFont="1" applyFill="1" applyBorder="1" applyAlignment="1">
      <alignment horizontal="left" vertical="center" wrapText="1"/>
    </xf>
    <xf numFmtId="164" fontId="14" fillId="0" borderId="8" xfId="0" applyFont="1" applyFill="1" applyBorder="1" applyAlignment="1">
      <alignment horizontal="left" wrapText="1"/>
    </xf>
    <xf numFmtId="164" fontId="5" fillId="0" borderId="8" xfId="0" applyFont="1" applyFill="1" applyBorder="1" applyAlignment="1">
      <alignment horizontal="center" vertical="center"/>
    </xf>
    <xf numFmtId="165" fontId="14" fillId="0" borderId="8" xfId="0" applyNumberFormat="1" applyFont="1" applyFill="1" applyBorder="1" applyAlignment="1">
      <alignment horizontal="center" vertical="center" wrapText="1"/>
    </xf>
    <xf numFmtId="167" fontId="14" fillId="0" borderId="8" xfId="0" applyNumberFormat="1" applyFont="1" applyFill="1" applyBorder="1" applyAlignment="1">
      <alignment horizontal="center" vertical="center" wrapText="1"/>
    </xf>
    <xf numFmtId="181" fontId="14" fillId="0" borderId="8" xfId="0" applyNumberFormat="1" applyFont="1" applyFill="1" applyBorder="1" applyAlignment="1">
      <alignment horizontal="center" vertical="center" wrapText="1"/>
    </xf>
    <xf numFmtId="165" fontId="15" fillId="0" borderId="8" xfId="0" applyNumberFormat="1" applyFont="1" applyFill="1" applyBorder="1" applyAlignment="1">
      <alignment vertical="center" wrapText="1"/>
    </xf>
    <xf numFmtId="164" fontId="12" fillId="0" borderId="8" xfId="0" applyFont="1" applyFill="1" applyBorder="1" applyAlignment="1">
      <alignment vertical="top" wrapText="1"/>
    </xf>
    <xf numFmtId="164" fontId="14" fillId="0" borderId="8" xfId="0" applyFont="1" applyFill="1" applyBorder="1" applyAlignment="1">
      <alignment horizontal="left" wrapText="1"/>
    </xf>
    <xf numFmtId="167" fontId="12" fillId="0" borderId="8" xfId="0" applyNumberFormat="1" applyFont="1" applyFill="1" applyBorder="1" applyAlignment="1">
      <alignment horizontal="center" vertical="center"/>
    </xf>
    <xf numFmtId="181" fontId="12" fillId="0" borderId="8" xfId="0" applyNumberFormat="1" applyFont="1" applyFill="1" applyBorder="1" applyAlignment="1">
      <alignment horizontal="center" vertical="center"/>
    </xf>
    <xf numFmtId="167" fontId="12" fillId="0" borderId="8" xfId="0" applyNumberFormat="1" applyFont="1" applyFill="1" applyBorder="1" applyAlignment="1">
      <alignment horizontal="center" vertical="center" wrapText="1"/>
    </xf>
    <xf numFmtId="165" fontId="12" fillId="0" borderId="8" xfId="0" applyNumberFormat="1" applyFont="1" applyFill="1" applyBorder="1" applyAlignment="1">
      <alignment horizontal="left" wrapText="1"/>
    </xf>
    <xf numFmtId="164" fontId="14" fillId="0" borderId="8" xfId="0" applyFont="1" applyFill="1" applyBorder="1" applyAlignment="1">
      <alignment horizontal="center" vertical="center"/>
    </xf>
    <xf numFmtId="164" fontId="14" fillId="0" borderId="8" xfId="0" applyFont="1" applyFill="1" applyBorder="1" applyAlignment="1">
      <alignment vertical="top" wrapText="1"/>
    </xf>
    <xf numFmtId="164" fontId="15" fillId="0" borderId="8" xfId="0" applyFont="1" applyFill="1" applyBorder="1" applyAlignment="1">
      <alignment horizontal="left" vertical="center" wrapText="1"/>
    </xf>
    <xf numFmtId="164" fontId="14" fillId="0" borderId="8" xfId="0" applyFont="1" applyFill="1" applyBorder="1" applyAlignment="1">
      <alignment vertical="center"/>
    </xf>
    <xf numFmtId="181" fontId="14" fillId="0" borderId="8" xfId="0" applyNumberFormat="1" applyFont="1" applyFill="1" applyBorder="1" applyAlignment="1">
      <alignment horizontal="center" vertical="center"/>
    </xf>
    <xf numFmtId="166" fontId="12" fillId="0" borderId="8" xfId="0" applyNumberFormat="1" applyFont="1" applyFill="1" applyBorder="1" applyAlignment="1">
      <alignment horizontal="center" vertical="center"/>
    </xf>
    <xf numFmtId="165" fontId="15" fillId="0" borderId="8" xfId="0" applyNumberFormat="1" applyFont="1" applyFill="1" applyBorder="1" applyAlignment="1">
      <alignment horizontal="center" vertical="center" wrapText="1"/>
    </xf>
    <xf numFmtId="183" fontId="14" fillId="0" borderId="8" xfId="0" applyNumberFormat="1" applyFont="1" applyFill="1" applyBorder="1" applyAlignment="1">
      <alignment horizontal="center" vertical="center" wrapText="1"/>
    </xf>
    <xf numFmtId="166" fontId="12" fillId="0" borderId="8" xfId="0" applyNumberFormat="1" applyFont="1" applyFill="1" applyBorder="1" applyAlignment="1">
      <alignment horizontal="center" vertical="center" wrapText="1"/>
    </xf>
    <xf numFmtId="164" fontId="12" fillId="0" borderId="8" xfId="0" applyFont="1" applyFill="1" applyBorder="1" applyAlignment="1">
      <alignment/>
    </xf>
    <xf numFmtId="166" fontId="14" fillId="0" borderId="8" xfId="0" applyNumberFormat="1" applyFont="1" applyFill="1" applyBorder="1" applyAlignment="1">
      <alignment horizontal="center" vertical="center"/>
    </xf>
    <xf numFmtId="183" fontId="12" fillId="0" borderId="8" xfId="0" applyNumberFormat="1" applyFont="1" applyFill="1" applyBorder="1" applyAlignment="1">
      <alignment horizontal="center" vertical="center" wrapText="1"/>
    </xf>
    <xf numFmtId="183" fontId="12" fillId="0" borderId="8" xfId="0" applyNumberFormat="1" applyFont="1" applyFill="1" applyBorder="1" applyAlignment="1">
      <alignment horizontal="center" vertical="center"/>
    </xf>
    <xf numFmtId="164" fontId="13" fillId="0" borderId="8" xfId="0" applyFont="1" applyFill="1" applyBorder="1" applyAlignment="1">
      <alignment/>
    </xf>
    <xf numFmtId="164" fontId="13" fillId="0" borderId="8" xfId="0" applyFont="1" applyFill="1" applyBorder="1" applyAlignment="1">
      <alignment horizontal="left"/>
    </xf>
    <xf numFmtId="177" fontId="13" fillId="0" borderId="8" xfId="0" applyNumberFormat="1" applyFont="1" applyFill="1" applyBorder="1" applyAlignment="1">
      <alignment horizontal="center" vertical="center"/>
    </xf>
    <xf numFmtId="184" fontId="12" fillId="0" borderId="8" xfId="0" applyNumberFormat="1" applyFont="1" applyFill="1" applyBorder="1" applyAlignment="1">
      <alignment horizontal="center" vertical="center" wrapText="1"/>
    </xf>
    <xf numFmtId="179" fontId="12" fillId="0" borderId="8" xfId="0" applyNumberFormat="1" applyFont="1" applyFill="1" applyBorder="1" applyAlignment="1">
      <alignment horizontal="center" vertical="center" wrapText="1"/>
    </xf>
    <xf numFmtId="179" fontId="14" fillId="0" borderId="8" xfId="0" applyNumberFormat="1" applyFont="1" applyFill="1" applyBorder="1" applyAlignment="1">
      <alignment horizontal="center" vertical="center" wrapText="1"/>
    </xf>
    <xf numFmtId="185" fontId="12" fillId="0" borderId="8" xfId="15" applyNumberFormat="1" applyFont="1" applyFill="1" applyBorder="1" applyAlignment="1" applyProtection="1">
      <alignment horizontal="center" wrapText="1"/>
      <protection/>
    </xf>
    <xf numFmtId="170" fontId="12" fillId="0" borderId="8" xfId="15" applyNumberFormat="1" applyFont="1" applyFill="1" applyBorder="1" applyAlignment="1" applyProtection="1">
      <alignment horizontal="center" vertical="center" wrapText="1"/>
      <protection/>
    </xf>
    <xf numFmtId="167" fontId="12" fillId="0" borderId="8" xfId="0" applyNumberFormat="1" applyFont="1" applyFill="1" applyBorder="1" applyAlignment="1">
      <alignment horizontal="center" wrapText="1"/>
    </xf>
    <xf numFmtId="179" fontId="12" fillId="0" borderId="8" xfId="0" applyNumberFormat="1" applyFont="1" applyFill="1" applyBorder="1" applyAlignment="1">
      <alignment/>
    </xf>
    <xf numFmtId="180" fontId="12" fillId="0" borderId="8" xfId="0" applyNumberFormat="1" applyFont="1" applyFill="1" applyBorder="1" applyAlignment="1">
      <alignment horizontal="center" vertical="center"/>
    </xf>
    <xf numFmtId="168" fontId="12" fillId="0" borderId="8" xfId="15" applyNumberFormat="1" applyFont="1" applyFill="1" applyBorder="1" applyAlignment="1" applyProtection="1">
      <alignment horizontal="center" vertical="center" wrapText="1"/>
      <protection/>
    </xf>
    <xf numFmtId="174" fontId="12" fillId="0" borderId="8" xfId="15" applyNumberFormat="1" applyFont="1" applyFill="1" applyBorder="1" applyAlignment="1" applyProtection="1">
      <alignment horizontal="center" vertical="center" wrapText="1"/>
      <protection/>
    </xf>
    <xf numFmtId="174" fontId="12" fillId="0" borderId="8" xfId="15" applyNumberFormat="1" applyFont="1" applyFill="1" applyBorder="1" applyAlignment="1" applyProtection="1">
      <alignment horizontal="center" vertical="center"/>
      <protection/>
    </xf>
    <xf numFmtId="168" fontId="12" fillId="0" borderId="8" xfId="0" applyNumberFormat="1" applyFont="1" applyFill="1" applyBorder="1" applyAlignment="1">
      <alignment horizontal="center" vertical="center"/>
    </xf>
    <xf numFmtId="170" fontId="12" fillId="0" borderId="8" xfId="15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7CAF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18"/>
  <sheetViews>
    <sheetView tabSelected="1" view="pageBreakPreview" zoomScaleNormal="50" zoomScaleSheetLayoutView="10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Q12" sqref="Q12"/>
    </sheetView>
  </sheetViews>
  <sheetFormatPr defaultColWidth="9.140625" defaultRowHeight="15.75" customHeight="1"/>
  <cols>
    <col min="1" max="1" width="16.7109375" style="1" customWidth="1"/>
    <col min="2" max="2" width="41.28125" style="2" customWidth="1"/>
    <col min="3" max="3" width="20.7109375" style="3" customWidth="1"/>
    <col min="4" max="16" width="20.8515625" style="3" customWidth="1"/>
    <col min="17" max="17" width="56.7109375" style="4" customWidth="1"/>
    <col min="18" max="254" width="8.57421875" style="4" customWidth="1"/>
    <col min="255" max="16384" width="8.57421875" style="5" customWidth="1"/>
  </cols>
  <sheetData>
    <row r="1" spans="3:17" ht="15.75" customHeight="1"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</row>
    <row r="2" spans="1:17" ht="15.7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3:17" ht="12.75" customHeight="1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5.75" customHeight="1">
      <c r="A4" s="9" t="s">
        <v>1</v>
      </c>
      <c r="B4" s="9" t="s">
        <v>2</v>
      </c>
      <c r="C4" s="10" t="s">
        <v>3</v>
      </c>
      <c r="D4" s="10" t="s">
        <v>4</v>
      </c>
      <c r="E4" s="10"/>
      <c r="F4" s="10"/>
      <c r="G4" s="10"/>
      <c r="H4" s="10"/>
      <c r="I4" s="10"/>
      <c r="J4" s="10" t="s">
        <v>5</v>
      </c>
      <c r="K4" s="10"/>
      <c r="L4" s="10"/>
      <c r="M4" s="10"/>
      <c r="N4" s="10"/>
      <c r="O4" s="10"/>
      <c r="P4" s="10"/>
      <c r="Q4" s="9" t="s">
        <v>6</v>
      </c>
    </row>
    <row r="5" spans="1:17" ht="15.75" customHeight="1">
      <c r="A5" s="9"/>
      <c r="B5" s="9"/>
      <c r="C5" s="10"/>
      <c r="D5" s="10" t="s">
        <v>7</v>
      </c>
      <c r="E5" s="10" t="s">
        <v>8</v>
      </c>
      <c r="F5" s="10"/>
      <c r="G5" s="10"/>
      <c r="H5" s="10"/>
      <c r="I5" s="10" t="s">
        <v>9</v>
      </c>
      <c r="J5" s="10" t="s">
        <v>3</v>
      </c>
      <c r="K5" s="10" t="s">
        <v>7</v>
      </c>
      <c r="L5" s="10" t="s">
        <v>8</v>
      </c>
      <c r="M5" s="10"/>
      <c r="N5" s="10"/>
      <c r="O5" s="10"/>
      <c r="P5" s="10" t="s">
        <v>9</v>
      </c>
      <c r="Q5" s="9"/>
    </row>
    <row r="6" spans="1:17" ht="15.75" customHeight="1">
      <c r="A6" s="9"/>
      <c r="B6" s="9"/>
      <c r="C6" s="10"/>
      <c r="D6" s="10"/>
      <c r="E6" s="10" t="s">
        <v>10</v>
      </c>
      <c r="F6" s="10"/>
      <c r="G6" s="10"/>
      <c r="H6" s="10" t="s">
        <v>11</v>
      </c>
      <c r="I6" s="10"/>
      <c r="J6" s="10"/>
      <c r="K6" s="10"/>
      <c r="L6" s="10" t="s">
        <v>10</v>
      </c>
      <c r="M6" s="10"/>
      <c r="N6" s="10"/>
      <c r="O6" s="10" t="s">
        <v>11</v>
      </c>
      <c r="P6" s="10"/>
      <c r="Q6" s="9"/>
    </row>
    <row r="7" spans="1:17" ht="15.75" customHeight="1">
      <c r="A7" s="9"/>
      <c r="B7" s="9"/>
      <c r="C7" s="10"/>
      <c r="D7" s="10"/>
      <c r="E7" s="10" t="s">
        <v>12</v>
      </c>
      <c r="F7" s="10" t="s">
        <v>13</v>
      </c>
      <c r="G7" s="10"/>
      <c r="H7" s="10"/>
      <c r="I7" s="10"/>
      <c r="J7" s="10"/>
      <c r="K7" s="10"/>
      <c r="L7" s="10" t="s">
        <v>12</v>
      </c>
      <c r="M7" s="10" t="s">
        <v>13</v>
      </c>
      <c r="N7" s="10"/>
      <c r="O7" s="10"/>
      <c r="P7" s="10"/>
      <c r="Q7" s="9"/>
    </row>
    <row r="8" spans="1:17" ht="31.5" customHeight="1">
      <c r="A8" s="9"/>
      <c r="B8" s="9"/>
      <c r="C8" s="10"/>
      <c r="D8" s="10"/>
      <c r="E8" s="10"/>
      <c r="F8" s="10" t="s">
        <v>14</v>
      </c>
      <c r="G8" s="10" t="s">
        <v>15</v>
      </c>
      <c r="H8" s="10"/>
      <c r="I8" s="10"/>
      <c r="J8" s="10"/>
      <c r="K8" s="10"/>
      <c r="L8" s="10"/>
      <c r="M8" s="10" t="s">
        <v>14</v>
      </c>
      <c r="N8" s="10" t="s">
        <v>15</v>
      </c>
      <c r="O8" s="10"/>
      <c r="P8" s="10"/>
      <c r="Q8" s="9"/>
    </row>
    <row r="9" spans="1:17" ht="15.7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 t="s">
        <v>16</v>
      </c>
      <c r="N9" s="9" t="s">
        <v>17</v>
      </c>
      <c r="O9" s="9" t="s">
        <v>18</v>
      </c>
      <c r="P9" s="9" t="s">
        <v>19</v>
      </c>
      <c r="Q9" s="9" t="s">
        <v>20</v>
      </c>
    </row>
    <row r="10" spans="1:256" s="15" customFormat="1" ht="78.75" customHeight="1">
      <c r="A10" s="11" t="s">
        <v>21</v>
      </c>
      <c r="B10" s="12" t="s">
        <v>22</v>
      </c>
      <c r="C10" s="13">
        <f>C11+C15+C20+C22+C23+C24</f>
        <v>73062.66881999999</v>
      </c>
      <c r="D10" s="13">
        <f>D11+D15+D20+D22+D23+D24</f>
        <v>0</v>
      </c>
      <c r="E10" s="13">
        <f>E11+E15+E20+E22+E23+E24</f>
        <v>0</v>
      </c>
      <c r="F10" s="13">
        <f>F11+F15+F20+F22+F23+F24</f>
        <v>0</v>
      </c>
      <c r="G10" s="13">
        <f>G11+G15+G20+G22+G23+G24</f>
        <v>0</v>
      </c>
      <c r="H10" s="13">
        <f>H11+H15+H20+H22+H23+H24</f>
        <v>73062.66881999999</v>
      </c>
      <c r="I10" s="13">
        <f>I11+I15+I20+I22+I23+I24</f>
        <v>0</v>
      </c>
      <c r="J10" s="13">
        <f>J11+J15+J20+J22+J23+J24</f>
        <v>72833.40728</v>
      </c>
      <c r="K10" s="13">
        <f>K11+K15+K20+K22+K23+K24</f>
        <v>0</v>
      </c>
      <c r="L10" s="13">
        <f>L11+L15+L20+L22+L23+L24</f>
        <v>0</v>
      </c>
      <c r="M10" s="13">
        <f>M11+M15+M20+M22+M23+M24</f>
        <v>0</v>
      </c>
      <c r="N10" s="13">
        <f>N11+N15+N20+N22+N23+N24</f>
        <v>0</v>
      </c>
      <c r="O10" s="13">
        <f>O11+O15+O20+O22+O23+O24</f>
        <v>72833.40728</v>
      </c>
      <c r="P10" s="13">
        <f>P11+P15+P20+P22+P23+P24</f>
        <v>0</v>
      </c>
      <c r="Q10" s="14"/>
      <c r="IU10" s="16"/>
      <c r="IV10" s="16"/>
    </row>
    <row r="11" spans="1:17" ht="63" customHeight="1">
      <c r="A11" s="17" t="s">
        <v>23</v>
      </c>
      <c r="B11" s="18" t="s">
        <v>24</v>
      </c>
      <c r="C11" s="19">
        <f>C12+C13+C14</f>
        <v>6525.07529</v>
      </c>
      <c r="D11" s="19">
        <f>D12+D13+D14</f>
        <v>0</v>
      </c>
      <c r="E11" s="19">
        <f>E12+E13+E14</f>
        <v>0</v>
      </c>
      <c r="F11" s="19">
        <f>F12+F13+F14</f>
        <v>0</v>
      </c>
      <c r="G11" s="19">
        <f>G12+G13+G14</f>
        <v>0</v>
      </c>
      <c r="H11" s="19">
        <f>H12+H13+H14</f>
        <v>6525.07529</v>
      </c>
      <c r="I11" s="19">
        <f>I12+I13+I14</f>
        <v>0</v>
      </c>
      <c r="J11" s="19">
        <f>J12+J13+J14</f>
        <v>6525.07529</v>
      </c>
      <c r="K11" s="19">
        <f>K12+K13+K14</f>
        <v>0</v>
      </c>
      <c r="L11" s="19">
        <f>L12+L13+L14</f>
        <v>0</v>
      </c>
      <c r="M11" s="19">
        <f>M12+M13+M14</f>
        <v>0</v>
      </c>
      <c r="N11" s="19">
        <f>N12+N13+N14</f>
        <v>0</v>
      </c>
      <c r="O11" s="19">
        <f>O12+O13+O14</f>
        <v>6525.07529</v>
      </c>
      <c r="P11" s="19">
        <f>P12+P13+P14</f>
        <v>0</v>
      </c>
      <c r="Q11" s="18"/>
    </row>
    <row r="12" spans="1:17" ht="78.75" customHeight="1">
      <c r="A12" s="20" t="s">
        <v>25</v>
      </c>
      <c r="B12" s="21" t="s">
        <v>26</v>
      </c>
      <c r="C12" s="22">
        <v>2700.04068</v>
      </c>
      <c r="D12" s="22">
        <v>0</v>
      </c>
      <c r="E12" s="22">
        <v>0</v>
      </c>
      <c r="F12" s="22">
        <v>0</v>
      </c>
      <c r="G12" s="22">
        <v>0</v>
      </c>
      <c r="H12" s="22">
        <v>2700.04068</v>
      </c>
      <c r="I12" s="22">
        <v>0</v>
      </c>
      <c r="J12" s="22">
        <v>2700.04068</v>
      </c>
      <c r="K12" s="23">
        <v>0</v>
      </c>
      <c r="L12" s="23">
        <v>0</v>
      </c>
      <c r="M12" s="23">
        <v>0</v>
      </c>
      <c r="N12" s="23">
        <v>0</v>
      </c>
      <c r="O12" s="22">
        <v>2700.04068</v>
      </c>
      <c r="P12" s="22">
        <v>0</v>
      </c>
      <c r="Q12" s="21" t="s">
        <v>27</v>
      </c>
    </row>
    <row r="13" spans="1:17" ht="126" customHeight="1">
      <c r="A13" s="20" t="s">
        <v>28</v>
      </c>
      <c r="B13" s="21" t="s">
        <v>29</v>
      </c>
      <c r="C13" s="24">
        <f>H13+E13+D13</f>
        <v>3600</v>
      </c>
      <c r="D13" s="25">
        <v>0</v>
      </c>
      <c r="E13" s="25">
        <v>0</v>
      </c>
      <c r="F13" s="25">
        <v>0</v>
      </c>
      <c r="G13" s="25">
        <v>0</v>
      </c>
      <c r="H13" s="24">
        <v>3600</v>
      </c>
      <c r="I13" s="26">
        <v>0</v>
      </c>
      <c r="J13" s="24">
        <f>O13+L13+K13</f>
        <v>3600</v>
      </c>
      <c r="K13" s="27">
        <v>0</v>
      </c>
      <c r="L13" s="27">
        <v>0</v>
      </c>
      <c r="M13" s="27">
        <v>0</v>
      </c>
      <c r="N13" s="27">
        <v>0</v>
      </c>
      <c r="O13" s="24">
        <v>3600</v>
      </c>
      <c r="P13" s="27">
        <v>0</v>
      </c>
      <c r="Q13" s="21" t="s">
        <v>30</v>
      </c>
    </row>
    <row r="14" spans="1:17" ht="94.5" customHeight="1">
      <c r="A14" s="20" t="s">
        <v>31</v>
      </c>
      <c r="B14" s="21" t="s">
        <v>32</v>
      </c>
      <c r="C14" s="24">
        <f>D14+G14+H14</f>
        <v>225.03461</v>
      </c>
      <c r="D14" s="25">
        <v>0</v>
      </c>
      <c r="E14" s="25">
        <v>0</v>
      </c>
      <c r="F14" s="25">
        <v>0</v>
      </c>
      <c r="G14" s="25">
        <v>0</v>
      </c>
      <c r="H14" s="24">
        <v>225.03461</v>
      </c>
      <c r="I14" s="26">
        <v>0</v>
      </c>
      <c r="J14" s="24">
        <f>K14+N14+O14</f>
        <v>225.03461</v>
      </c>
      <c r="K14" s="27">
        <v>0</v>
      </c>
      <c r="L14" s="27">
        <v>0</v>
      </c>
      <c r="M14" s="27">
        <v>0</v>
      </c>
      <c r="N14" s="27">
        <v>0</v>
      </c>
      <c r="O14" s="24">
        <v>225.03461</v>
      </c>
      <c r="P14" s="27">
        <v>0</v>
      </c>
      <c r="Q14" s="21" t="s">
        <v>32</v>
      </c>
    </row>
    <row r="15" spans="1:17" ht="47.25" customHeight="1">
      <c r="A15" s="17" t="s">
        <v>33</v>
      </c>
      <c r="B15" s="28" t="s">
        <v>34</v>
      </c>
      <c r="C15" s="19">
        <f>C16+C17+C18+C19</f>
        <v>9062.64568</v>
      </c>
      <c r="D15" s="19">
        <f>D16+D17+D18+D19</f>
        <v>0</v>
      </c>
      <c r="E15" s="19">
        <f>E16+E17+E18+E19</f>
        <v>0</v>
      </c>
      <c r="F15" s="19">
        <f>F16+F17+F18+F19</f>
        <v>0</v>
      </c>
      <c r="G15" s="19">
        <f>G16+G17+G18+G19</f>
        <v>0</v>
      </c>
      <c r="H15" s="19">
        <f>H16+H17+H18+H19</f>
        <v>9062.64568</v>
      </c>
      <c r="I15" s="19">
        <f>I16+I17+I18+I19</f>
        <v>0</v>
      </c>
      <c r="J15" s="19">
        <f>J16+J17+J18+J19</f>
        <v>9054.83353</v>
      </c>
      <c r="K15" s="19">
        <f>K16+K17+K18+K19</f>
        <v>0</v>
      </c>
      <c r="L15" s="19">
        <f>L16+L17+L18+L19</f>
        <v>0</v>
      </c>
      <c r="M15" s="19">
        <f>M16+M17+M18+M19</f>
        <v>0</v>
      </c>
      <c r="N15" s="19">
        <f>N16+N17+N18+N19</f>
        <v>0</v>
      </c>
      <c r="O15" s="19">
        <f>O16+O17+O18+O19</f>
        <v>9054.83353</v>
      </c>
      <c r="P15" s="19">
        <f>P16+P17+P18+P19</f>
        <v>0</v>
      </c>
      <c r="Q15" s="29"/>
    </row>
    <row r="16" spans="1:17" ht="47.25" customHeight="1">
      <c r="A16" s="20" t="s">
        <v>35</v>
      </c>
      <c r="B16" s="21" t="s">
        <v>36</v>
      </c>
      <c r="C16" s="30">
        <f aca="true" t="shared" si="0" ref="C16:C19">H16+G16+D16</f>
        <v>1128.00621</v>
      </c>
      <c r="D16" s="31">
        <v>0</v>
      </c>
      <c r="E16" s="31">
        <v>0</v>
      </c>
      <c r="F16" s="31">
        <v>0</v>
      </c>
      <c r="G16" s="31">
        <v>0</v>
      </c>
      <c r="H16" s="30">
        <v>1128.00621</v>
      </c>
      <c r="I16" s="31">
        <v>0</v>
      </c>
      <c r="J16" s="30">
        <f aca="true" t="shared" si="1" ref="J16:J19">O16+N16+K16</f>
        <v>1128.00421</v>
      </c>
      <c r="K16" s="32">
        <v>0</v>
      </c>
      <c r="L16" s="32">
        <v>0</v>
      </c>
      <c r="M16" s="32">
        <v>0</v>
      </c>
      <c r="N16" s="32">
        <v>0</v>
      </c>
      <c r="O16" s="30">
        <v>1128.00421</v>
      </c>
      <c r="P16" s="32">
        <v>0</v>
      </c>
      <c r="Q16" s="33" t="s">
        <v>37</v>
      </c>
    </row>
    <row r="17" spans="1:17" ht="47.25" customHeight="1">
      <c r="A17" s="20" t="s">
        <v>38</v>
      </c>
      <c r="B17" s="21" t="s">
        <v>39</v>
      </c>
      <c r="C17" s="24">
        <f t="shared" si="0"/>
        <v>906.26306</v>
      </c>
      <c r="D17" s="25">
        <v>0</v>
      </c>
      <c r="E17" s="25">
        <v>0</v>
      </c>
      <c r="F17" s="25">
        <v>0</v>
      </c>
      <c r="G17" s="25">
        <v>0</v>
      </c>
      <c r="H17" s="24">
        <v>906.26306</v>
      </c>
      <c r="I17" s="25">
        <v>0</v>
      </c>
      <c r="J17" s="24">
        <f t="shared" si="1"/>
        <v>906.26291</v>
      </c>
      <c r="K17" s="27">
        <v>0</v>
      </c>
      <c r="L17" s="27">
        <v>0</v>
      </c>
      <c r="M17" s="27">
        <v>0</v>
      </c>
      <c r="N17" s="27">
        <v>0</v>
      </c>
      <c r="O17" s="24">
        <v>906.26291</v>
      </c>
      <c r="P17" s="27">
        <v>0</v>
      </c>
      <c r="Q17" s="33" t="s">
        <v>40</v>
      </c>
    </row>
    <row r="18" spans="1:17" ht="47.25" customHeight="1">
      <c r="A18" s="20" t="s">
        <v>41</v>
      </c>
      <c r="B18" s="21" t="s">
        <v>42</v>
      </c>
      <c r="C18" s="24">
        <f t="shared" si="0"/>
        <v>6711.52883</v>
      </c>
      <c r="D18" s="25">
        <v>0</v>
      </c>
      <c r="E18" s="25">
        <v>0</v>
      </c>
      <c r="F18" s="25">
        <v>0</v>
      </c>
      <c r="G18" s="25">
        <v>0</v>
      </c>
      <c r="H18" s="24">
        <v>6711.52883</v>
      </c>
      <c r="I18" s="25">
        <v>0</v>
      </c>
      <c r="J18" s="24">
        <f t="shared" si="1"/>
        <v>6703.71883</v>
      </c>
      <c r="K18" s="27">
        <v>0</v>
      </c>
      <c r="L18" s="27">
        <v>0</v>
      </c>
      <c r="M18" s="27">
        <v>0</v>
      </c>
      <c r="N18" s="27">
        <v>0</v>
      </c>
      <c r="O18" s="24">
        <v>6703.71883</v>
      </c>
      <c r="P18" s="27">
        <v>0</v>
      </c>
      <c r="Q18" s="33" t="s">
        <v>43</v>
      </c>
    </row>
    <row r="19" spans="1:17" ht="47.25" customHeight="1">
      <c r="A19" s="20" t="s">
        <v>44</v>
      </c>
      <c r="B19" s="21" t="s">
        <v>45</v>
      </c>
      <c r="C19" s="24">
        <f t="shared" si="0"/>
        <v>316.84758</v>
      </c>
      <c r="D19" s="25">
        <v>0</v>
      </c>
      <c r="E19" s="25">
        <v>0</v>
      </c>
      <c r="F19" s="25">
        <v>0</v>
      </c>
      <c r="G19" s="25">
        <v>0</v>
      </c>
      <c r="H19" s="24">
        <v>316.84758</v>
      </c>
      <c r="I19" s="25">
        <v>0</v>
      </c>
      <c r="J19" s="24">
        <f t="shared" si="1"/>
        <v>316.84758</v>
      </c>
      <c r="K19" s="27">
        <v>0</v>
      </c>
      <c r="L19" s="27">
        <v>0</v>
      </c>
      <c r="M19" s="27">
        <v>0</v>
      </c>
      <c r="N19" s="27">
        <v>0</v>
      </c>
      <c r="O19" s="24">
        <v>316.84758</v>
      </c>
      <c r="P19" s="27">
        <v>0</v>
      </c>
      <c r="Q19" s="33" t="s">
        <v>46</v>
      </c>
    </row>
    <row r="20" spans="1:17" ht="47.25" customHeight="1">
      <c r="A20" s="17" t="s">
        <v>47</v>
      </c>
      <c r="B20" s="28" t="s">
        <v>48</v>
      </c>
      <c r="C20" s="19">
        <f>C21</f>
        <v>57474.94785</v>
      </c>
      <c r="D20" s="19">
        <f>D21</f>
        <v>0</v>
      </c>
      <c r="E20" s="19">
        <f>E21</f>
        <v>0</v>
      </c>
      <c r="F20" s="19">
        <f>F21</f>
        <v>0</v>
      </c>
      <c r="G20" s="19">
        <f>G21</f>
        <v>0</v>
      </c>
      <c r="H20" s="19">
        <f>H21</f>
        <v>57474.94785</v>
      </c>
      <c r="I20" s="19">
        <f>I21</f>
        <v>0</v>
      </c>
      <c r="J20" s="19">
        <f>J21</f>
        <v>57253.49846</v>
      </c>
      <c r="K20" s="19">
        <f>K21</f>
        <v>0</v>
      </c>
      <c r="L20" s="19">
        <f>L21</f>
        <v>0</v>
      </c>
      <c r="M20" s="19">
        <f>M21</f>
        <v>0</v>
      </c>
      <c r="N20" s="19">
        <f>N21</f>
        <v>0</v>
      </c>
      <c r="O20" s="19">
        <f>O21</f>
        <v>57253.49846</v>
      </c>
      <c r="P20" s="19">
        <f>P21</f>
        <v>0</v>
      </c>
      <c r="Q20" s="29"/>
    </row>
    <row r="21" spans="1:17" ht="47.25" customHeight="1">
      <c r="A21" s="20" t="s">
        <v>49</v>
      </c>
      <c r="B21" s="34" t="s">
        <v>50</v>
      </c>
      <c r="C21" s="30">
        <f>D21+G21+H21</f>
        <v>57474.94785</v>
      </c>
      <c r="D21" s="31">
        <v>0</v>
      </c>
      <c r="E21" s="31">
        <v>0</v>
      </c>
      <c r="F21" s="31">
        <v>0</v>
      </c>
      <c r="G21" s="31">
        <v>0</v>
      </c>
      <c r="H21" s="30">
        <v>57474.94785</v>
      </c>
      <c r="I21" s="31">
        <v>0</v>
      </c>
      <c r="J21" s="30">
        <f>O21</f>
        <v>57253.49846</v>
      </c>
      <c r="K21" s="32">
        <v>0</v>
      </c>
      <c r="L21" s="32">
        <v>0</v>
      </c>
      <c r="M21" s="32">
        <v>0</v>
      </c>
      <c r="N21" s="32">
        <v>0</v>
      </c>
      <c r="O21" s="30">
        <v>57253.49846</v>
      </c>
      <c r="P21" s="32">
        <v>0</v>
      </c>
      <c r="Q21" s="35" t="s">
        <v>51</v>
      </c>
    </row>
    <row r="22" spans="1:17" ht="47.25" customHeight="1">
      <c r="A22" s="17" t="s">
        <v>52</v>
      </c>
      <c r="B22" s="28" t="s">
        <v>53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29"/>
    </row>
    <row r="23" spans="1:17" ht="31.5" customHeight="1">
      <c r="A23" s="17" t="s">
        <v>54</v>
      </c>
      <c r="B23" s="28" t="s">
        <v>55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29"/>
    </row>
    <row r="24" spans="1:17" ht="63" customHeight="1">
      <c r="A24" s="36" t="s">
        <v>56</v>
      </c>
      <c r="B24" s="28" t="s">
        <v>57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29"/>
    </row>
    <row r="25" spans="1:17" s="39" customFormat="1" ht="78.75" customHeight="1">
      <c r="A25" s="11" t="s">
        <v>58</v>
      </c>
      <c r="B25" s="37" t="s">
        <v>59</v>
      </c>
      <c r="C25" s="13">
        <f>C26</f>
        <v>50</v>
      </c>
      <c r="D25" s="13">
        <f>D26</f>
        <v>0</v>
      </c>
      <c r="E25" s="13">
        <f>E26</f>
        <v>0</v>
      </c>
      <c r="F25" s="13">
        <f>F26</f>
        <v>0</v>
      </c>
      <c r="G25" s="13">
        <f>G26</f>
        <v>0</v>
      </c>
      <c r="H25" s="13">
        <f>H26</f>
        <v>0</v>
      </c>
      <c r="I25" s="13">
        <f>I26</f>
        <v>50</v>
      </c>
      <c r="J25" s="13">
        <f>J26</f>
        <v>2.26</v>
      </c>
      <c r="K25" s="13">
        <f>K26</f>
        <v>0</v>
      </c>
      <c r="L25" s="13">
        <f>L26</f>
        <v>0</v>
      </c>
      <c r="M25" s="13">
        <f>M26</f>
        <v>0</v>
      </c>
      <c r="N25" s="13">
        <f>N26</f>
        <v>0</v>
      </c>
      <c r="O25" s="13">
        <f>O26</f>
        <v>0</v>
      </c>
      <c r="P25" s="13">
        <f>P26</f>
        <v>2.26</v>
      </c>
      <c r="Q25" s="38"/>
    </row>
    <row r="26" spans="1:17" ht="94.5" customHeight="1">
      <c r="A26" s="20" t="s">
        <v>60</v>
      </c>
      <c r="B26" s="40" t="s">
        <v>61</v>
      </c>
      <c r="C26" s="41">
        <v>50</v>
      </c>
      <c r="D26" s="42">
        <v>0</v>
      </c>
      <c r="E26" s="41">
        <v>0</v>
      </c>
      <c r="F26" s="41">
        <v>0</v>
      </c>
      <c r="G26" s="41">
        <v>0</v>
      </c>
      <c r="H26" s="41">
        <v>0</v>
      </c>
      <c r="I26" s="41">
        <v>50</v>
      </c>
      <c r="J26" s="41">
        <v>2.26</v>
      </c>
      <c r="K26" s="42">
        <v>0</v>
      </c>
      <c r="L26" s="41">
        <v>0</v>
      </c>
      <c r="M26" s="41">
        <v>0</v>
      </c>
      <c r="N26" s="41">
        <v>0</v>
      </c>
      <c r="O26" s="41">
        <v>0</v>
      </c>
      <c r="P26" s="41">
        <v>2.26</v>
      </c>
      <c r="Q26" s="43" t="s">
        <v>62</v>
      </c>
    </row>
    <row r="27" spans="1:17" s="39" customFormat="1" ht="94.5" customHeight="1">
      <c r="A27" s="44" t="s">
        <v>63</v>
      </c>
      <c r="B27" s="45" t="s">
        <v>64</v>
      </c>
      <c r="C27" s="46">
        <f>C28+C32+C36+C39</f>
        <v>127.97</v>
      </c>
      <c r="D27" s="46">
        <f>D28+D32+D36+D39</f>
        <v>0</v>
      </c>
      <c r="E27" s="46">
        <f>E28+E32+E36+E39</f>
        <v>0</v>
      </c>
      <c r="F27" s="46">
        <f>F28+F32+F36+F39</f>
        <v>0</v>
      </c>
      <c r="G27" s="46">
        <f>G28+G32+G36+G39</f>
        <v>0</v>
      </c>
      <c r="H27" s="46">
        <f>H28+H32+H36+H39</f>
        <v>125.97</v>
      </c>
      <c r="I27" s="46">
        <f>I28+I32+I36+I39</f>
        <v>2</v>
      </c>
      <c r="J27" s="46">
        <f>J28+J32+J36+J39</f>
        <v>127.97</v>
      </c>
      <c r="K27" s="46">
        <f>K28+K32+K36+K39</f>
        <v>0</v>
      </c>
      <c r="L27" s="46">
        <f>L28+L32+L36+L39</f>
        <v>0</v>
      </c>
      <c r="M27" s="46">
        <f>M28+M32+M36+M39</f>
        <v>0</v>
      </c>
      <c r="N27" s="46">
        <f>N28+N32+N36+N39</f>
        <v>0</v>
      </c>
      <c r="O27" s="46">
        <f>O28+O32+O36+O39</f>
        <v>125.97</v>
      </c>
      <c r="P27" s="46">
        <f>P28+P32+P36+P39</f>
        <v>2</v>
      </c>
      <c r="Q27" s="47"/>
    </row>
    <row r="28" spans="1:17" s="52" customFormat="1" ht="63" customHeight="1">
      <c r="A28" s="48" t="s">
        <v>65</v>
      </c>
      <c r="B28" s="49" t="s">
        <v>66</v>
      </c>
      <c r="C28" s="50">
        <f>C29+C30+C31</f>
        <v>68</v>
      </c>
      <c r="D28" s="50">
        <f>D29+D30+D31</f>
        <v>0</v>
      </c>
      <c r="E28" s="50">
        <f>E29+E30+E31</f>
        <v>0</v>
      </c>
      <c r="F28" s="50">
        <f>F29+F30+F31</f>
        <v>0</v>
      </c>
      <c r="G28" s="50">
        <f>G29+G30+G31</f>
        <v>0</v>
      </c>
      <c r="H28" s="50">
        <f>H29+H30+H31</f>
        <v>66</v>
      </c>
      <c r="I28" s="50">
        <f>I29+I30+I31</f>
        <v>2</v>
      </c>
      <c r="J28" s="50">
        <f>J29+J30+J31</f>
        <v>68</v>
      </c>
      <c r="K28" s="50">
        <f>K29+K30+K31</f>
        <v>0</v>
      </c>
      <c r="L28" s="50">
        <f>L29+L30+L31</f>
        <v>0</v>
      </c>
      <c r="M28" s="50">
        <f>M29+M30+M31</f>
        <v>0</v>
      </c>
      <c r="N28" s="50">
        <f>N29+N30+N31</f>
        <v>0</v>
      </c>
      <c r="O28" s="50">
        <f>O29+O30+O31</f>
        <v>66</v>
      </c>
      <c r="P28" s="50">
        <f>P29+P30+P31</f>
        <v>2</v>
      </c>
      <c r="Q28" s="51"/>
    </row>
    <row r="29" spans="1:17" ht="157.5" customHeight="1">
      <c r="A29" s="53" t="s">
        <v>67</v>
      </c>
      <c r="B29" s="54" t="s">
        <v>68</v>
      </c>
      <c r="C29" s="55">
        <v>60</v>
      </c>
      <c r="D29" s="55">
        <v>0</v>
      </c>
      <c r="E29" s="55">
        <v>0</v>
      </c>
      <c r="F29" s="55">
        <v>0</v>
      </c>
      <c r="G29" s="55">
        <v>0</v>
      </c>
      <c r="H29" s="55">
        <v>60</v>
      </c>
      <c r="I29" s="55">
        <v>0</v>
      </c>
      <c r="J29" s="42">
        <f>L29+O29</f>
        <v>60</v>
      </c>
      <c r="K29" s="42">
        <v>0</v>
      </c>
      <c r="L29" s="42">
        <v>0</v>
      </c>
      <c r="M29" s="42">
        <v>0</v>
      </c>
      <c r="N29" s="42">
        <v>0</v>
      </c>
      <c r="O29" s="42">
        <v>60</v>
      </c>
      <c r="P29" s="42">
        <v>0</v>
      </c>
      <c r="Q29" s="56" t="s">
        <v>69</v>
      </c>
    </row>
    <row r="30" spans="1:17" ht="189" customHeight="1">
      <c r="A30" s="53" t="s">
        <v>70</v>
      </c>
      <c r="B30" s="54" t="s">
        <v>71</v>
      </c>
      <c r="C30" s="55">
        <f>I30</f>
        <v>2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2</v>
      </c>
      <c r="J30" s="55">
        <f>P30</f>
        <v>2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2</v>
      </c>
      <c r="Q30" s="56" t="s">
        <v>72</v>
      </c>
    </row>
    <row r="31" spans="1:17" s="52" customFormat="1" ht="63" customHeight="1">
      <c r="A31" s="53" t="s">
        <v>73</v>
      </c>
      <c r="B31" s="56" t="s">
        <v>74</v>
      </c>
      <c r="C31" s="55">
        <f>H31</f>
        <v>6</v>
      </c>
      <c r="D31" s="55">
        <v>0</v>
      </c>
      <c r="E31" s="55">
        <v>0</v>
      </c>
      <c r="F31" s="55">
        <v>0</v>
      </c>
      <c r="G31" s="55">
        <v>0</v>
      </c>
      <c r="H31" s="55">
        <v>6</v>
      </c>
      <c r="I31" s="55">
        <v>0</v>
      </c>
      <c r="J31" s="55">
        <v>6</v>
      </c>
      <c r="K31" s="55">
        <v>0</v>
      </c>
      <c r="L31" s="55">
        <v>0</v>
      </c>
      <c r="M31" s="55">
        <v>0</v>
      </c>
      <c r="N31" s="55">
        <v>0</v>
      </c>
      <c r="O31" s="55">
        <v>6</v>
      </c>
      <c r="P31" s="55">
        <v>0</v>
      </c>
      <c r="Q31" s="56" t="s">
        <v>75</v>
      </c>
    </row>
    <row r="32" spans="1:17" s="52" customFormat="1" ht="78.75" customHeight="1">
      <c r="A32" s="17" t="s">
        <v>76</v>
      </c>
      <c r="B32" s="28" t="s">
        <v>77</v>
      </c>
      <c r="C32" s="50">
        <f>C33+C34+C35</f>
        <v>32</v>
      </c>
      <c r="D32" s="50">
        <f>D33+D34+D35</f>
        <v>0</v>
      </c>
      <c r="E32" s="50">
        <f>E33+E34+E35</f>
        <v>0</v>
      </c>
      <c r="F32" s="50">
        <f>F33+F34+F35</f>
        <v>0</v>
      </c>
      <c r="G32" s="50">
        <f>G33+G34+G35</f>
        <v>0</v>
      </c>
      <c r="H32" s="50">
        <f>H33+H34+H35</f>
        <v>32</v>
      </c>
      <c r="I32" s="50">
        <f>I33+I34+I35</f>
        <v>0</v>
      </c>
      <c r="J32" s="50">
        <f>J33+J34+J35</f>
        <v>32</v>
      </c>
      <c r="K32" s="50">
        <f>K33+K34+K35</f>
        <v>0</v>
      </c>
      <c r="L32" s="50">
        <f>L33+L34+L35</f>
        <v>0</v>
      </c>
      <c r="M32" s="50">
        <f>M33+M34+M35</f>
        <v>0</v>
      </c>
      <c r="N32" s="50">
        <f>N33+N34+N35</f>
        <v>0</v>
      </c>
      <c r="O32" s="50">
        <f>O33+O34+O35</f>
        <v>32</v>
      </c>
      <c r="P32" s="50">
        <f>P33+P34+P35</f>
        <v>0</v>
      </c>
      <c r="Q32" s="51"/>
    </row>
    <row r="33" spans="1:17" ht="110.25" customHeight="1">
      <c r="A33" s="53" t="s">
        <v>78</v>
      </c>
      <c r="B33" s="56" t="s">
        <v>79</v>
      </c>
      <c r="C33" s="41">
        <f>E33+H33</f>
        <v>20</v>
      </c>
      <c r="D33" s="41">
        <v>0</v>
      </c>
      <c r="E33" s="41">
        <v>0</v>
      </c>
      <c r="F33" s="41">
        <v>0</v>
      </c>
      <c r="G33" s="41">
        <v>0</v>
      </c>
      <c r="H33" s="41">
        <v>20</v>
      </c>
      <c r="I33" s="41">
        <v>0</v>
      </c>
      <c r="J33" s="42">
        <f aca="true" t="shared" si="2" ref="J33:J35">L33+O33</f>
        <v>20</v>
      </c>
      <c r="K33" s="41">
        <v>0</v>
      </c>
      <c r="L33" s="42">
        <v>0</v>
      </c>
      <c r="M33" s="41">
        <v>0</v>
      </c>
      <c r="N33" s="41">
        <v>0</v>
      </c>
      <c r="O33" s="42">
        <v>20</v>
      </c>
      <c r="P33" s="41">
        <v>0</v>
      </c>
      <c r="Q33" s="57" t="s">
        <v>80</v>
      </c>
    </row>
    <row r="34" spans="1:17" ht="63" customHeight="1">
      <c r="A34" s="53" t="s">
        <v>81</v>
      </c>
      <c r="B34" s="56" t="s">
        <v>82</v>
      </c>
      <c r="C34" s="41">
        <v>10</v>
      </c>
      <c r="D34" s="41">
        <v>0</v>
      </c>
      <c r="E34" s="41">
        <v>0</v>
      </c>
      <c r="F34" s="41">
        <v>0</v>
      </c>
      <c r="G34" s="41">
        <v>0</v>
      </c>
      <c r="H34" s="41">
        <v>10</v>
      </c>
      <c r="I34" s="41">
        <v>0</v>
      </c>
      <c r="J34" s="42">
        <f t="shared" si="2"/>
        <v>10</v>
      </c>
      <c r="K34" s="41">
        <v>0</v>
      </c>
      <c r="L34" s="42">
        <v>0</v>
      </c>
      <c r="M34" s="41">
        <v>0</v>
      </c>
      <c r="N34" s="41">
        <v>0</v>
      </c>
      <c r="O34" s="42">
        <v>10</v>
      </c>
      <c r="P34" s="41">
        <v>0</v>
      </c>
      <c r="Q34" s="58" t="s">
        <v>83</v>
      </c>
    </row>
    <row r="35" spans="1:17" ht="78.75" customHeight="1">
      <c r="A35" s="53" t="s">
        <v>84</v>
      </c>
      <c r="B35" s="56" t="s">
        <v>85</v>
      </c>
      <c r="C35" s="41">
        <f>E35+H35</f>
        <v>2</v>
      </c>
      <c r="D35" s="41">
        <v>0</v>
      </c>
      <c r="E35" s="41">
        <v>0</v>
      </c>
      <c r="F35" s="41">
        <v>0</v>
      </c>
      <c r="G35" s="41">
        <v>0</v>
      </c>
      <c r="H35" s="41">
        <v>2</v>
      </c>
      <c r="I35" s="55">
        <v>0</v>
      </c>
      <c r="J35" s="42">
        <f t="shared" si="2"/>
        <v>2</v>
      </c>
      <c r="K35" s="41">
        <v>0</v>
      </c>
      <c r="L35" s="42">
        <f>N35</f>
        <v>0</v>
      </c>
      <c r="M35" s="41">
        <v>0</v>
      </c>
      <c r="N35" s="41">
        <v>0</v>
      </c>
      <c r="O35" s="42">
        <v>2</v>
      </c>
      <c r="P35" s="41">
        <v>0</v>
      </c>
      <c r="Q35" s="58" t="s">
        <v>86</v>
      </c>
    </row>
    <row r="36" spans="1:17" ht="94.5" customHeight="1">
      <c r="A36" s="17" t="s">
        <v>87</v>
      </c>
      <c r="B36" s="28" t="s">
        <v>88</v>
      </c>
      <c r="C36" s="50">
        <f>C37+C38</f>
        <v>25</v>
      </c>
      <c r="D36" s="50">
        <f>D37+D38</f>
        <v>0</v>
      </c>
      <c r="E36" s="50">
        <f>E37+E38</f>
        <v>0</v>
      </c>
      <c r="F36" s="50">
        <f>F37+F38</f>
        <v>0</v>
      </c>
      <c r="G36" s="50">
        <f>G37+G38</f>
        <v>0</v>
      </c>
      <c r="H36" s="50">
        <f>H37+H38</f>
        <v>25</v>
      </c>
      <c r="I36" s="50">
        <f>I37+I38</f>
        <v>0</v>
      </c>
      <c r="J36" s="50">
        <f>J37+J38</f>
        <v>25</v>
      </c>
      <c r="K36" s="50">
        <f>K37+K38</f>
        <v>0</v>
      </c>
      <c r="L36" s="50">
        <f>L37+L38</f>
        <v>0</v>
      </c>
      <c r="M36" s="50">
        <f>M37+M38</f>
        <v>0</v>
      </c>
      <c r="N36" s="50">
        <f>N37+N38</f>
        <v>0</v>
      </c>
      <c r="O36" s="50">
        <f>O37+O38</f>
        <v>25</v>
      </c>
      <c r="P36" s="50">
        <f>P37+P38</f>
        <v>0</v>
      </c>
      <c r="Q36" s="29"/>
    </row>
    <row r="37" spans="1:17" ht="126" customHeight="1">
      <c r="A37" s="20" t="s">
        <v>89</v>
      </c>
      <c r="B37" s="40" t="s">
        <v>90</v>
      </c>
      <c r="C37" s="22">
        <f aca="true" t="shared" si="3" ref="C37:C38">H37</f>
        <v>20</v>
      </c>
      <c r="D37" s="22">
        <v>0</v>
      </c>
      <c r="E37" s="22">
        <v>0</v>
      </c>
      <c r="F37" s="22">
        <v>0</v>
      </c>
      <c r="G37" s="22">
        <v>0</v>
      </c>
      <c r="H37" s="22">
        <v>20</v>
      </c>
      <c r="I37" s="22">
        <v>0</v>
      </c>
      <c r="J37" s="59">
        <f aca="true" t="shared" si="4" ref="J37:J38">O37</f>
        <v>20</v>
      </c>
      <c r="K37" s="59">
        <v>0</v>
      </c>
      <c r="L37" s="59">
        <v>0</v>
      </c>
      <c r="M37" s="59">
        <v>0</v>
      </c>
      <c r="N37" s="59">
        <v>0</v>
      </c>
      <c r="O37" s="59">
        <v>20</v>
      </c>
      <c r="P37" s="59">
        <v>0</v>
      </c>
      <c r="Q37" s="60" t="s">
        <v>91</v>
      </c>
    </row>
    <row r="38" spans="1:17" ht="63" customHeight="1">
      <c r="A38" s="20" t="s">
        <v>92</v>
      </c>
      <c r="B38" s="40" t="s">
        <v>93</v>
      </c>
      <c r="C38" s="22">
        <f t="shared" si="3"/>
        <v>5</v>
      </c>
      <c r="D38" s="22">
        <v>0</v>
      </c>
      <c r="E38" s="22">
        <v>0</v>
      </c>
      <c r="F38" s="22">
        <v>0</v>
      </c>
      <c r="G38" s="22">
        <v>0</v>
      </c>
      <c r="H38" s="22">
        <v>5</v>
      </c>
      <c r="I38" s="22">
        <v>0</v>
      </c>
      <c r="J38" s="59">
        <f t="shared" si="4"/>
        <v>5</v>
      </c>
      <c r="K38" s="59">
        <v>0</v>
      </c>
      <c r="L38" s="59">
        <v>0</v>
      </c>
      <c r="M38" s="59">
        <v>0</v>
      </c>
      <c r="N38" s="59">
        <v>0</v>
      </c>
      <c r="O38" s="59">
        <v>5</v>
      </c>
      <c r="P38" s="59">
        <v>0</v>
      </c>
      <c r="Q38" s="61" t="s">
        <v>94</v>
      </c>
    </row>
    <row r="39" spans="1:17" ht="63" customHeight="1">
      <c r="A39" s="48" t="s">
        <v>95</v>
      </c>
      <c r="B39" s="49" t="s">
        <v>96</v>
      </c>
      <c r="C39" s="50">
        <f>C40</f>
        <v>2.97</v>
      </c>
      <c r="D39" s="50">
        <f>D40</f>
        <v>0</v>
      </c>
      <c r="E39" s="50">
        <f>E40</f>
        <v>0</v>
      </c>
      <c r="F39" s="50">
        <f>F40</f>
        <v>0</v>
      </c>
      <c r="G39" s="50">
        <f>G40</f>
        <v>0</v>
      </c>
      <c r="H39" s="50">
        <f>H40</f>
        <v>2.97</v>
      </c>
      <c r="I39" s="50">
        <f>I40</f>
        <v>0</v>
      </c>
      <c r="J39" s="50">
        <f>J40</f>
        <v>2.97</v>
      </c>
      <c r="K39" s="50">
        <f>K40</f>
        <v>0</v>
      </c>
      <c r="L39" s="50">
        <f>L40</f>
        <v>0</v>
      </c>
      <c r="M39" s="50">
        <f>M40</f>
        <v>0</v>
      </c>
      <c r="N39" s="50">
        <f>N40</f>
        <v>0</v>
      </c>
      <c r="O39" s="50">
        <f>O40</f>
        <v>2.97</v>
      </c>
      <c r="P39" s="50">
        <f>P40</f>
        <v>0</v>
      </c>
      <c r="Q39" s="51"/>
    </row>
    <row r="40" spans="1:17" ht="94.5" customHeight="1">
      <c r="A40" s="53" t="s">
        <v>97</v>
      </c>
      <c r="B40" s="62" t="s">
        <v>98</v>
      </c>
      <c r="C40" s="22">
        <f>H40</f>
        <v>2.97</v>
      </c>
      <c r="D40" s="22">
        <v>0</v>
      </c>
      <c r="E40" s="22">
        <v>0</v>
      </c>
      <c r="F40" s="22">
        <v>0</v>
      </c>
      <c r="G40" s="22">
        <v>0</v>
      </c>
      <c r="H40" s="22">
        <v>2.97</v>
      </c>
      <c r="I40" s="22">
        <v>0</v>
      </c>
      <c r="J40" s="22">
        <f>O40</f>
        <v>2.97</v>
      </c>
      <c r="K40" s="22">
        <v>0</v>
      </c>
      <c r="L40" s="22">
        <v>0</v>
      </c>
      <c r="M40" s="22">
        <v>0</v>
      </c>
      <c r="N40" s="22">
        <v>0</v>
      </c>
      <c r="O40" s="22">
        <v>2.97</v>
      </c>
      <c r="P40" s="22">
        <v>0</v>
      </c>
      <c r="Q40" s="61" t="s">
        <v>99</v>
      </c>
    </row>
    <row r="41" spans="1:256" s="15" customFormat="1" ht="126" customHeight="1">
      <c r="A41" s="44" t="s">
        <v>100</v>
      </c>
      <c r="B41" s="45" t="s">
        <v>101</v>
      </c>
      <c r="C41" s="63">
        <f>C42+C47</f>
        <v>515</v>
      </c>
      <c r="D41" s="63">
        <f>D42+D47</f>
        <v>0</v>
      </c>
      <c r="E41" s="63">
        <f>E42+E47</f>
        <v>0</v>
      </c>
      <c r="F41" s="63">
        <f>F42+F47</f>
        <v>0</v>
      </c>
      <c r="G41" s="63">
        <f>G42+G47</f>
        <v>0</v>
      </c>
      <c r="H41" s="63">
        <f>H42+H47</f>
        <v>515</v>
      </c>
      <c r="I41" s="63">
        <f>I42+I47</f>
        <v>0</v>
      </c>
      <c r="J41" s="63">
        <f>J42+J47</f>
        <v>515</v>
      </c>
      <c r="K41" s="63">
        <f>K42+K47</f>
        <v>0</v>
      </c>
      <c r="L41" s="63">
        <f>L42+L47</f>
        <v>0</v>
      </c>
      <c r="M41" s="63">
        <f>M42+M47</f>
        <v>0</v>
      </c>
      <c r="N41" s="63">
        <f>N42+N47</f>
        <v>0</v>
      </c>
      <c r="O41" s="63">
        <f>O42+O47</f>
        <v>515</v>
      </c>
      <c r="P41" s="63">
        <f>P42+P47</f>
        <v>0</v>
      </c>
      <c r="Q41" s="47"/>
      <c r="IU41" s="16"/>
      <c r="IV41" s="16"/>
    </row>
    <row r="42" spans="1:17" s="52" customFormat="1" ht="63" customHeight="1">
      <c r="A42" s="64" t="s">
        <v>102</v>
      </c>
      <c r="B42" s="65" t="s">
        <v>103</v>
      </c>
      <c r="C42" s="10">
        <f>C43+C44+C46+C45</f>
        <v>350.91136</v>
      </c>
      <c r="D42" s="10">
        <f>D43+D44+D46+D45</f>
        <v>0</v>
      </c>
      <c r="E42" s="10">
        <f>E43+E44+E46+E45</f>
        <v>0</v>
      </c>
      <c r="F42" s="10">
        <f>F43+F44+F46+F45</f>
        <v>0</v>
      </c>
      <c r="G42" s="10">
        <f>G43+G44+G46+G45</f>
        <v>0</v>
      </c>
      <c r="H42" s="10">
        <f>H43+H44+H46+H45</f>
        <v>350.91136</v>
      </c>
      <c r="I42" s="10">
        <f>I43+I44+I46+I45</f>
        <v>0</v>
      </c>
      <c r="J42" s="10">
        <f>J43+J44+J46+J45</f>
        <v>350.91136</v>
      </c>
      <c r="K42" s="10">
        <f>K43+K44+K46+K45</f>
        <v>0</v>
      </c>
      <c r="L42" s="10">
        <f>L43+L44+L46+L45</f>
        <v>0</v>
      </c>
      <c r="M42" s="10">
        <f>M43+M44+M46+M45</f>
        <v>0</v>
      </c>
      <c r="N42" s="10">
        <f>N43+N44+N46+N45</f>
        <v>0</v>
      </c>
      <c r="O42" s="10">
        <f>O43+O44+O46+O45</f>
        <v>350.91136</v>
      </c>
      <c r="P42" s="10">
        <f>P43+P44+P46+P45</f>
        <v>0</v>
      </c>
      <c r="Q42" s="66"/>
    </row>
    <row r="43" spans="1:17" ht="136.5" customHeight="1">
      <c r="A43" s="67" t="s">
        <v>104</v>
      </c>
      <c r="B43" s="68" t="s">
        <v>105</v>
      </c>
      <c r="C43" s="69">
        <v>286.71972</v>
      </c>
      <c r="D43" s="69">
        <v>0</v>
      </c>
      <c r="E43" s="69">
        <v>0</v>
      </c>
      <c r="F43" s="69">
        <v>0</v>
      </c>
      <c r="G43" s="69">
        <v>0</v>
      </c>
      <c r="H43" s="69">
        <v>286.71972</v>
      </c>
      <c r="I43" s="69">
        <v>0</v>
      </c>
      <c r="J43" s="69">
        <f aca="true" t="shared" si="5" ref="J43:J44">H43</f>
        <v>286.71972</v>
      </c>
      <c r="K43" s="69">
        <v>0</v>
      </c>
      <c r="L43" s="69">
        <v>0</v>
      </c>
      <c r="M43" s="69">
        <v>0</v>
      </c>
      <c r="N43" s="69">
        <v>0</v>
      </c>
      <c r="O43" s="69">
        <f aca="true" t="shared" si="6" ref="O43:O44">J43</f>
        <v>286.71972</v>
      </c>
      <c r="P43" s="69">
        <v>0</v>
      </c>
      <c r="Q43" s="70" t="s">
        <v>106</v>
      </c>
    </row>
    <row r="44" spans="1:17" ht="31.5" customHeight="1">
      <c r="A44" s="67" t="s">
        <v>107</v>
      </c>
      <c r="B44" s="68" t="s">
        <v>108</v>
      </c>
      <c r="C44" s="69">
        <v>23.6477</v>
      </c>
      <c r="D44" s="69">
        <v>0</v>
      </c>
      <c r="E44" s="69">
        <v>0</v>
      </c>
      <c r="F44" s="69">
        <v>0</v>
      </c>
      <c r="G44" s="69">
        <v>0</v>
      </c>
      <c r="H44" s="69">
        <v>23.6477</v>
      </c>
      <c r="I44" s="69">
        <v>0</v>
      </c>
      <c r="J44" s="69">
        <f t="shared" si="5"/>
        <v>23.6477</v>
      </c>
      <c r="K44" s="69">
        <v>0</v>
      </c>
      <c r="L44" s="69">
        <v>0</v>
      </c>
      <c r="M44" s="69">
        <v>0</v>
      </c>
      <c r="N44" s="69">
        <v>0</v>
      </c>
      <c r="O44" s="69">
        <f t="shared" si="6"/>
        <v>23.6477</v>
      </c>
      <c r="P44" s="69">
        <v>0</v>
      </c>
      <c r="Q44" s="70" t="s">
        <v>109</v>
      </c>
    </row>
    <row r="45" spans="1:17" ht="97.5" customHeight="1">
      <c r="A45" s="67" t="s">
        <v>110</v>
      </c>
      <c r="B45" s="68" t="s">
        <v>111</v>
      </c>
      <c r="C45" s="69">
        <v>40</v>
      </c>
      <c r="D45" s="69">
        <v>0</v>
      </c>
      <c r="E45" s="69">
        <v>0</v>
      </c>
      <c r="F45" s="69">
        <v>0</v>
      </c>
      <c r="G45" s="69">
        <v>0</v>
      </c>
      <c r="H45" s="69">
        <v>40</v>
      </c>
      <c r="I45" s="69">
        <v>0</v>
      </c>
      <c r="J45" s="69">
        <v>40</v>
      </c>
      <c r="K45" s="69">
        <v>0</v>
      </c>
      <c r="L45" s="69">
        <v>0</v>
      </c>
      <c r="M45" s="69">
        <v>0</v>
      </c>
      <c r="N45" s="69">
        <v>0</v>
      </c>
      <c r="O45" s="69">
        <v>40</v>
      </c>
      <c r="P45" s="69">
        <v>0</v>
      </c>
      <c r="Q45" s="70" t="s">
        <v>112</v>
      </c>
    </row>
    <row r="46" spans="1:17" ht="126" customHeight="1">
      <c r="A46" s="67" t="s">
        <v>113</v>
      </c>
      <c r="B46" s="68" t="s">
        <v>114</v>
      </c>
      <c r="C46" s="69">
        <v>0.54394</v>
      </c>
      <c r="D46" s="69">
        <v>0</v>
      </c>
      <c r="E46" s="69">
        <v>0</v>
      </c>
      <c r="F46" s="69">
        <v>0</v>
      </c>
      <c r="G46" s="69">
        <v>0</v>
      </c>
      <c r="H46" s="69">
        <v>0.54394</v>
      </c>
      <c r="I46" s="69">
        <v>0</v>
      </c>
      <c r="J46" s="69">
        <f>H46</f>
        <v>0.54394</v>
      </c>
      <c r="K46" s="69">
        <v>0</v>
      </c>
      <c r="L46" s="69">
        <v>0</v>
      </c>
      <c r="M46" s="69">
        <v>0</v>
      </c>
      <c r="N46" s="69">
        <v>0</v>
      </c>
      <c r="O46" s="69">
        <f>J46</f>
        <v>0.54394</v>
      </c>
      <c r="P46" s="69">
        <v>0</v>
      </c>
      <c r="Q46" s="70" t="s">
        <v>115</v>
      </c>
    </row>
    <row r="47" spans="1:17" ht="94.5" customHeight="1">
      <c r="A47" s="64" t="s">
        <v>116</v>
      </c>
      <c r="B47" s="65" t="s">
        <v>117</v>
      </c>
      <c r="C47" s="10">
        <f>C48+C49</f>
        <v>164.08864</v>
      </c>
      <c r="D47" s="10">
        <f>D48+D49</f>
        <v>0</v>
      </c>
      <c r="E47" s="10">
        <f>E48+E49</f>
        <v>0</v>
      </c>
      <c r="F47" s="10">
        <f>F48+F49</f>
        <v>0</v>
      </c>
      <c r="G47" s="10">
        <f>G48+G49</f>
        <v>0</v>
      </c>
      <c r="H47" s="10">
        <f>H48+H49</f>
        <v>164.08864</v>
      </c>
      <c r="I47" s="10">
        <f>I48+I49</f>
        <v>0</v>
      </c>
      <c r="J47" s="10">
        <f>J48+J49</f>
        <v>164.08864</v>
      </c>
      <c r="K47" s="10">
        <f>K48+K49</f>
        <v>0</v>
      </c>
      <c r="L47" s="10">
        <f>L48+L49</f>
        <v>0</v>
      </c>
      <c r="M47" s="10">
        <f>M48+M49</f>
        <v>0</v>
      </c>
      <c r="N47" s="10">
        <f>N48+N49</f>
        <v>0</v>
      </c>
      <c r="O47" s="10">
        <f>O48+O49</f>
        <v>164.08864</v>
      </c>
      <c r="P47" s="10">
        <f>P48+P49</f>
        <v>0</v>
      </c>
      <c r="Q47" s="66"/>
    </row>
    <row r="48" spans="1:17" ht="47.25" customHeight="1">
      <c r="A48" s="67" t="s">
        <v>118</v>
      </c>
      <c r="B48" s="68" t="s">
        <v>119</v>
      </c>
      <c r="C48" s="71">
        <v>23.09206</v>
      </c>
      <c r="D48" s="69">
        <v>0</v>
      </c>
      <c r="E48" s="69">
        <v>0</v>
      </c>
      <c r="F48" s="69">
        <v>0</v>
      </c>
      <c r="G48" s="69">
        <v>0</v>
      </c>
      <c r="H48" s="71">
        <v>23.09206</v>
      </c>
      <c r="I48" s="69">
        <v>0</v>
      </c>
      <c r="J48" s="71">
        <f aca="true" t="shared" si="7" ref="J48:J49">H48</f>
        <v>23.09206</v>
      </c>
      <c r="K48" s="69">
        <v>0</v>
      </c>
      <c r="L48" s="69">
        <v>0</v>
      </c>
      <c r="M48" s="69">
        <v>0</v>
      </c>
      <c r="N48" s="69">
        <v>0</v>
      </c>
      <c r="O48" s="71">
        <f aca="true" t="shared" si="8" ref="O48:O49">J48</f>
        <v>23.09206</v>
      </c>
      <c r="P48" s="69">
        <v>0</v>
      </c>
      <c r="Q48" s="72" t="s">
        <v>120</v>
      </c>
    </row>
    <row r="49" spans="1:17" ht="78.75" customHeight="1">
      <c r="A49" s="67" t="s">
        <v>121</v>
      </c>
      <c r="B49" s="68" t="s">
        <v>122</v>
      </c>
      <c r="C49" s="71">
        <v>140.99658</v>
      </c>
      <c r="D49" s="69">
        <v>0</v>
      </c>
      <c r="E49" s="69">
        <v>0</v>
      </c>
      <c r="F49" s="69">
        <v>0</v>
      </c>
      <c r="G49" s="69">
        <v>0</v>
      </c>
      <c r="H49" s="71">
        <v>140.99658</v>
      </c>
      <c r="I49" s="69">
        <v>0</v>
      </c>
      <c r="J49" s="71">
        <f t="shared" si="7"/>
        <v>140.99658</v>
      </c>
      <c r="K49" s="69">
        <v>0</v>
      </c>
      <c r="L49" s="69">
        <v>0</v>
      </c>
      <c r="M49" s="69">
        <v>0</v>
      </c>
      <c r="N49" s="69">
        <v>0</v>
      </c>
      <c r="O49" s="71">
        <f t="shared" si="8"/>
        <v>140.99658</v>
      </c>
      <c r="P49" s="69">
        <v>0</v>
      </c>
      <c r="Q49" s="72" t="s">
        <v>123</v>
      </c>
    </row>
    <row r="50" spans="1:256" s="15" customFormat="1" ht="63" customHeight="1">
      <c r="A50" s="73" t="s">
        <v>124</v>
      </c>
      <c r="B50" s="74" t="s">
        <v>125</v>
      </c>
      <c r="C50" s="63">
        <f>SUM(C51:C58)</f>
        <v>2310.677</v>
      </c>
      <c r="D50" s="63">
        <f>SUM(D51:D58)</f>
        <v>0</v>
      </c>
      <c r="E50" s="63">
        <f>SUM(E51:E58)</f>
        <v>0</v>
      </c>
      <c r="F50" s="63">
        <f>SUM(F51:F58)</f>
        <v>0</v>
      </c>
      <c r="G50" s="63">
        <f>SUM(G51:G58)</f>
        <v>0</v>
      </c>
      <c r="H50" s="63">
        <f>SUM(H51:H58)</f>
        <v>2310.677</v>
      </c>
      <c r="I50" s="63">
        <f>SUM(I51:I58)</f>
        <v>0</v>
      </c>
      <c r="J50" s="63">
        <f>SUM(J51:J58)</f>
        <v>2258.36778</v>
      </c>
      <c r="K50" s="63">
        <f>SUM(K51:K58)</f>
        <v>0</v>
      </c>
      <c r="L50" s="63">
        <f>SUM(L51:L58)</f>
        <v>0</v>
      </c>
      <c r="M50" s="63">
        <f>SUM(M51:M58)</f>
        <v>0</v>
      </c>
      <c r="N50" s="63">
        <f>SUM(N51:N58)</f>
        <v>0</v>
      </c>
      <c r="O50" s="63">
        <f>SUM(O51:O58)</f>
        <v>2258.36778</v>
      </c>
      <c r="P50" s="63">
        <f>SUM(P51:P58)</f>
        <v>0</v>
      </c>
      <c r="Q50" s="75"/>
      <c r="IU50" s="16"/>
      <c r="IV50" s="16"/>
    </row>
    <row r="51" spans="1:17" ht="47.25" customHeight="1">
      <c r="A51" s="67" t="s">
        <v>126</v>
      </c>
      <c r="B51" s="76" t="s">
        <v>127</v>
      </c>
      <c r="C51" s="69">
        <f aca="true" t="shared" si="9" ref="C51:C58">H51</f>
        <v>96.0548</v>
      </c>
      <c r="D51" s="69">
        <v>0</v>
      </c>
      <c r="E51" s="69">
        <v>0</v>
      </c>
      <c r="F51" s="69">
        <v>0</v>
      </c>
      <c r="G51" s="69">
        <v>0</v>
      </c>
      <c r="H51" s="69">
        <v>96.0548</v>
      </c>
      <c r="I51" s="69">
        <v>0</v>
      </c>
      <c r="J51" s="69">
        <f aca="true" t="shared" si="10" ref="J51:J58">O51</f>
        <v>80.1504</v>
      </c>
      <c r="K51" s="69">
        <v>0</v>
      </c>
      <c r="L51" s="69">
        <v>0</v>
      </c>
      <c r="M51" s="69">
        <v>0</v>
      </c>
      <c r="N51" s="69">
        <v>0</v>
      </c>
      <c r="O51" s="69">
        <v>80.1504</v>
      </c>
      <c r="P51" s="69">
        <v>0</v>
      </c>
      <c r="Q51" s="72" t="s">
        <v>128</v>
      </c>
    </row>
    <row r="52" spans="1:17" ht="47.25" customHeight="1">
      <c r="A52" s="67" t="s">
        <v>129</v>
      </c>
      <c r="B52" s="76" t="s">
        <v>130</v>
      </c>
      <c r="C52" s="69">
        <f t="shared" si="9"/>
        <v>593.135</v>
      </c>
      <c r="D52" s="69">
        <v>0</v>
      </c>
      <c r="E52" s="69">
        <v>0</v>
      </c>
      <c r="F52" s="69">
        <v>0</v>
      </c>
      <c r="G52" s="69">
        <v>0</v>
      </c>
      <c r="H52" s="69">
        <v>593.135</v>
      </c>
      <c r="I52" s="69">
        <v>0</v>
      </c>
      <c r="J52" s="69">
        <f t="shared" si="10"/>
        <v>593.135</v>
      </c>
      <c r="K52" s="69">
        <v>0</v>
      </c>
      <c r="L52" s="69">
        <v>0</v>
      </c>
      <c r="M52" s="69">
        <v>0</v>
      </c>
      <c r="N52" s="69">
        <v>0</v>
      </c>
      <c r="O52" s="69">
        <v>593.135</v>
      </c>
      <c r="P52" s="69">
        <v>0</v>
      </c>
      <c r="Q52" s="77" t="s">
        <v>131</v>
      </c>
    </row>
    <row r="53" spans="1:17" ht="63" customHeight="1">
      <c r="A53" s="67" t="s">
        <v>132</v>
      </c>
      <c r="B53" s="76" t="s">
        <v>133</v>
      </c>
      <c r="C53" s="69">
        <f t="shared" si="9"/>
        <v>509.952</v>
      </c>
      <c r="D53" s="69">
        <v>0</v>
      </c>
      <c r="E53" s="69">
        <v>0</v>
      </c>
      <c r="F53" s="69">
        <v>0</v>
      </c>
      <c r="G53" s="69">
        <v>0</v>
      </c>
      <c r="H53" s="69">
        <v>509.952</v>
      </c>
      <c r="I53" s="69">
        <v>0</v>
      </c>
      <c r="J53" s="69">
        <f t="shared" si="10"/>
        <v>509.952</v>
      </c>
      <c r="K53" s="69">
        <v>0</v>
      </c>
      <c r="L53" s="69">
        <v>0</v>
      </c>
      <c r="M53" s="69">
        <v>0</v>
      </c>
      <c r="N53" s="69">
        <v>0</v>
      </c>
      <c r="O53" s="69">
        <v>509.952</v>
      </c>
      <c r="P53" s="69">
        <v>0</v>
      </c>
      <c r="Q53" s="77" t="s">
        <v>134</v>
      </c>
    </row>
    <row r="54" spans="1:17" ht="63" customHeight="1">
      <c r="A54" s="67" t="s">
        <v>135</v>
      </c>
      <c r="B54" s="76" t="s">
        <v>136</v>
      </c>
      <c r="C54" s="69">
        <f t="shared" si="9"/>
        <v>289.16775</v>
      </c>
      <c r="D54" s="69">
        <v>0</v>
      </c>
      <c r="E54" s="69">
        <v>0</v>
      </c>
      <c r="F54" s="69">
        <v>0</v>
      </c>
      <c r="G54" s="69">
        <v>0</v>
      </c>
      <c r="H54" s="69">
        <v>289.16775</v>
      </c>
      <c r="I54" s="69">
        <v>0</v>
      </c>
      <c r="J54" s="69">
        <f t="shared" si="10"/>
        <v>285.15775</v>
      </c>
      <c r="K54" s="69">
        <v>0</v>
      </c>
      <c r="L54" s="69">
        <v>0</v>
      </c>
      <c r="M54" s="69">
        <v>0</v>
      </c>
      <c r="N54" s="69">
        <v>0</v>
      </c>
      <c r="O54" s="69">
        <v>285.15775</v>
      </c>
      <c r="P54" s="69">
        <v>0</v>
      </c>
      <c r="Q54" s="77" t="s">
        <v>137</v>
      </c>
    </row>
    <row r="55" spans="1:17" ht="47.25" customHeight="1">
      <c r="A55" s="67" t="s">
        <v>138</v>
      </c>
      <c r="B55" s="76" t="s">
        <v>139</v>
      </c>
      <c r="C55" s="69">
        <f t="shared" si="9"/>
        <v>242.352</v>
      </c>
      <c r="D55" s="69">
        <v>0</v>
      </c>
      <c r="E55" s="69">
        <v>0</v>
      </c>
      <c r="F55" s="69">
        <v>0</v>
      </c>
      <c r="G55" s="69">
        <v>0</v>
      </c>
      <c r="H55" s="69">
        <v>242.352</v>
      </c>
      <c r="I55" s="69">
        <v>0</v>
      </c>
      <c r="J55" s="69">
        <f t="shared" si="10"/>
        <v>242.352</v>
      </c>
      <c r="K55" s="69">
        <v>0</v>
      </c>
      <c r="L55" s="69">
        <v>0</v>
      </c>
      <c r="M55" s="69">
        <v>0</v>
      </c>
      <c r="N55" s="69">
        <v>0</v>
      </c>
      <c r="O55" s="69">
        <v>242.352</v>
      </c>
      <c r="P55" s="69">
        <v>0</v>
      </c>
      <c r="Q55" s="72" t="s">
        <v>140</v>
      </c>
    </row>
    <row r="56" spans="1:17" ht="47.25" customHeight="1">
      <c r="A56" s="67" t="s">
        <v>141</v>
      </c>
      <c r="B56" s="76" t="s">
        <v>142</v>
      </c>
      <c r="C56" s="78">
        <f t="shared" si="9"/>
        <v>319.98795</v>
      </c>
      <c r="D56" s="78">
        <v>0</v>
      </c>
      <c r="E56" s="78">
        <v>0</v>
      </c>
      <c r="F56" s="78">
        <v>0</v>
      </c>
      <c r="G56" s="78">
        <v>0</v>
      </c>
      <c r="H56" s="78">
        <v>319.98795</v>
      </c>
      <c r="I56" s="78">
        <v>0</v>
      </c>
      <c r="J56" s="78">
        <f t="shared" si="10"/>
        <v>292.87313</v>
      </c>
      <c r="K56" s="78">
        <v>0</v>
      </c>
      <c r="L56" s="78">
        <v>0</v>
      </c>
      <c r="M56" s="78">
        <v>0</v>
      </c>
      <c r="N56" s="78">
        <v>0</v>
      </c>
      <c r="O56" s="78">
        <v>292.87313</v>
      </c>
      <c r="P56" s="78">
        <v>0</v>
      </c>
      <c r="Q56" s="77" t="s">
        <v>143</v>
      </c>
    </row>
    <row r="57" spans="1:17" ht="31.5" customHeight="1">
      <c r="A57" s="67" t="s">
        <v>144</v>
      </c>
      <c r="B57" s="76" t="s">
        <v>145</v>
      </c>
      <c r="C57" s="78">
        <f t="shared" si="9"/>
        <v>229.764</v>
      </c>
      <c r="D57" s="78">
        <v>0</v>
      </c>
      <c r="E57" s="78">
        <v>0</v>
      </c>
      <c r="F57" s="78">
        <v>0</v>
      </c>
      <c r="G57" s="78">
        <v>0</v>
      </c>
      <c r="H57" s="78">
        <v>229.764</v>
      </c>
      <c r="I57" s="78">
        <v>0</v>
      </c>
      <c r="J57" s="78">
        <f t="shared" si="10"/>
        <v>224.484</v>
      </c>
      <c r="K57" s="78">
        <v>0</v>
      </c>
      <c r="L57" s="78">
        <v>0</v>
      </c>
      <c r="M57" s="78">
        <v>0</v>
      </c>
      <c r="N57" s="78">
        <v>0</v>
      </c>
      <c r="O57" s="78">
        <v>224.484</v>
      </c>
      <c r="P57" s="78">
        <v>0</v>
      </c>
      <c r="Q57" s="77" t="s">
        <v>146</v>
      </c>
    </row>
    <row r="58" spans="1:17" ht="94.5" customHeight="1">
      <c r="A58" s="67" t="s">
        <v>147</v>
      </c>
      <c r="B58" s="76" t="s">
        <v>148</v>
      </c>
      <c r="C58" s="78">
        <f t="shared" si="9"/>
        <v>30.2635</v>
      </c>
      <c r="D58" s="78">
        <v>0</v>
      </c>
      <c r="E58" s="78">
        <v>0</v>
      </c>
      <c r="F58" s="78">
        <v>0</v>
      </c>
      <c r="G58" s="78">
        <v>0</v>
      </c>
      <c r="H58" s="78">
        <v>30.2635</v>
      </c>
      <c r="I58" s="78">
        <v>0</v>
      </c>
      <c r="J58" s="78">
        <f t="shared" si="10"/>
        <v>30.2635</v>
      </c>
      <c r="K58" s="78">
        <v>0</v>
      </c>
      <c r="L58" s="78">
        <v>0</v>
      </c>
      <c r="M58" s="78">
        <v>0</v>
      </c>
      <c r="N58" s="78">
        <v>0</v>
      </c>
      <c r="O58" s="78">
        <v>30.2635</v>
      </c>
      <c r="P58" s="78">
        <v>0</v>
      </c>
      <c r="Q58" s="77" t="s">
        <v>149</v>
      </c>
    </row>
    <row r="59" spans="1:256" s="15" customFormat="1" ht="141.75" customHeight="1">
      <c r="A59" s="44" t="s">
        <v>150</v>
      </c>
      <c r="B59" s="79" t="s">
        <v>151</v>
      </c>
      <c r="C59" s="63">
        <f>C60+C88</f>
        <v>24466.39653</v>
      </c>
      <c r="D59" s="63">
        <f>D60+D88</f>
        <v>0</v>
      </c>
      <c r="E59" s="63">
        <f>E60+E88</f>
        <v>0</v>
      </c>
      <c r="F59" s="63">
        <f>F60+F88</f>
        <v>0</v>
      </c>
      <c r="G59" s="63">
        <f>G60+G88</f>
        <v>0</v>
      </c>
      <c r="H59" s="63">
        <f>H60+H88</f>
        <v>24466.39653</v>
      </c>
      <c r="I59" s="63">
        <f>I60+I88</f>
        <v>0</v>
      </c>
      <c r="J59" s="63">
        <f>J60+J88</f>
        <v>17668.78748</v>
      </c>
      <c r="K59" s="63">
        <f>K60+K88</f>
        <v>0</v>
      </c>
      <c r="L59" s="63">
        <f>L60+L88</f>
        <v>0</v>
      </c>
      <c r="M59" s="63">
        <f>M60+M88</f>
        <v>0</v>
      </c>
      <c r="N59" s="63">
        <f>N60+N88</f>
        <v>0</v>
      </c>
      <c r="O59" s="63">
        <f>O60+O88</f>
        <v>17668.79048</v>
      </c>
      <c r="P59" s="63">
        <f>P60+P88</f>
        <v>0</v>
      </c>
      <c r="Q59" s="75"/>
      <c r="IU59" s="16"/>
      <c r="IV59" s="16"/>
    </row>
    <row r="60" spans="1:17" ht="110.25" customHeight="1">
      <c r="A60" s="9" t="s">
        <v>152</v>
      </c>
      <c r="B60" s="80" t="s">
        <v>153</v>
      </c>
      <c r="C60" s="10">
        <f>C61+C64+C70+C85+C86</f>
        <v>23556.772530000002</v>
      </c>
      <c r="D60" s="10">
        <f>D61+D64+D70+D85+D86</f>
        <v>0</v>
      </c>
      <c r="E60" s="10">
        <f>E61+E64+E70+E85+E86</f>
        <v>0</v>
      </c>
      <c r="F60" s="10">
        <f>F61+F64+F70+F85+F86</f>
        <v>0</v>
      </c>
      <c r="G60" s="10">
        <f>G61+G64+G70+G85+G86</f>
        <v>0</v>
      </c>
      <c r="H60" s="10">
        <f>H61+H64+H70+H85+H86</f>
        <v>23556.772530000002</v>
      </c>
      <c r="I60" s="10">
        <f>I61+I64+I70+I85+I86</f>
        <v>0</v>
      </c>
      <c r="J60" s="10">
        <f>J61+J64+J70+J85+J86</f>
        <v>16759.16348</v>
      </c>
      <c r="K60" s="10">
        <f>K61+K64+K70+K85+K86</f>
        <v>0</v>
      </c>
      <c r="L60" s="10">
        <f>L61+L64+L70+L85+L86</f>
        <v>0</v>
      </c>
      <c r="M60" s="10">
        <f>M61+M64+M70+M85+M86</f>
        <v>0</v>
      </c>
      <c r="N60" s="10">
        <f>N61+N64+N70+N85+N86</f>
        <v>0</v>
      </c>
      <c r="O60" s="10">
        <f>O61+O64+O70+O85+O86</f>
        <v>16759.16648</v>
      </c>
      <c r="P60" s="10">
        <f>P61+P64+P70+P85+P86</f>
        <v>0</v>
      </c>
      <c r="Q60" s="66"/>
    </row>
    <row r="61" spans="1:17" ht="78.75" customHeight="1">
      <c r="A61" s="9" t="s">
        <v>154</v>
      </c>
      <c r="B61" s="80" t="s">
        <v>155</v>
      </c>
      <c r="C61" s="10">
        <f>SUM(C62:C63)</f>
        <v>26.9</v>
      </c>
      <c r="D61" s="10">
        <f>SUM(D62:D63)</f>
        <v>0</v>
      </c>
      <c r="E61" s="10">
        <f>SUM(E62:E63)</f>
        <v>0</v>
      </c>
      <c r="F61" s="10">
        <f>SUM(F62:F63)</f>
        <v>0</v>
      </c>
      <c r="G61" s="10">
        <f>SUM(G62:G63)</f>
        <v>0</v>
      </c>
      <c r="H61" s="10">
        <f>SUM(H62:H63)</f>
        <v>26.9</v>
      </c>
      <c r="I61" s="10">
        <f>SUM(I62:I63)</f>
        <v>0</v>
      </c>
      <c r="J61" s="10">
        <f>SUM(J62:J63)</f>
        <v>26.9</v>
      </c>
      <c r="K61" s="10">
        <f>SUM(K62:K63)</f>
        <v>0</v>
      </c>
      <c r="L61" s="10">
        <f>SUM(L62:L63)</f>
        <v>0</v>
      </c>
      <c r="M61" s="10">
        <f>SUM(M62:M63)</f>
        <v>0</v>
      </c>
      <c r="N61" s="10">
        <f>SUM(N62:N63)</f>
        <v>0</v>
      </c>
      <c r="O61" s="10">
        <f>SUM(O62:O63)</f>
        <v>26.9</v>
      </c>
      <c r="P61" s="10">
        <f>SUM(P62:P63)</f>
        <v>0</v>
      </c>
      <c r="Q61" s="66"/>
    </row>
    <row r="62" spans="1:17" ht="63" customHeight="1">
      <c r="A62" s="81" t="s">
        <v>156</v>
      </c>
      <c r="B62" s="70" t="s">
        <v>157</v>
      </c>
      <c r="C62" s="82">
        <v>7</v>
      </c>
      <c r="D62" s="82">
        <v>0</v>
      </c>
      <c r="E62" s="82">
        <v>0</v>
      </c>
      <c r="F62" s="82">
        <v>0</v>
      </c>
      <c r="G62" s="82">
        <v>0</v>
      </c>
      <c r="H62" s="82">
        <v>7</v>
      </c>
      <c r="I62" s="82">
        <v>0</v>
      </c>
      <c r="J62" s="82">
        <v>7</v>
      </c>
      <c r="K62" s="82">
        <v>0</v>
      </c>
      <c r="L62" s="82">
        <v>0</v>
      </c>
      <c r="M62" s="82">
        <v>0</v>
      </c>
      <c r="N62" s="82">
        <v>0</v>
      </c>
      <c r="O62" s="82">
        <v>7</v>
      </c>
      <c r="P62" s="82">
        <v>0</v>
      </c>
      <c r="Q62" s="70" t="s">
        <v>158</v>
      </c>
    </row>
    <row r="63" spans="1:17" ht="142.5" customHeight="1">
      <c r="A63" s="81" t="s">
        <v>159</v>
      </c>
      <c r="B63" s="70" t="s">
        <v>160</v>
      </c>
      <c r="C63" s="82">
        <v>19.9</v>
      </c>
      <c r="D63" s="82">
        <v>0</v>
      </c>
      <c r="E63" s="82">
        <v>0</v>
      </c>
      <c r="F63" s="82">
        <v>0</v>
      </c>
      <c r="G63" s="82">
        <v>0</v>
      </c>
      <c r="H63" s="82">
        <v>19.9</v>
      </c>
      <c r="I63" s="82">
        <v>0</v>
      </c>
      <c r="J63" s="82">
        <v>19.9</v>
      </c>
      <c r="K63" s="82">
        <v>0</v>
      </c>
      <c r="L63" s="82">
        <v>0</v>
      </c>
      <c r="M63" s="82">
        <v>0</v>
      </c>
      <c r="N63" s="82">
        <v>0</v>
      </c>
      <c r="O63" s="82">
        <v>19.9</v>
      </c>
      <c r="P63" s="82">
        <v>0</v>
      </c>
      <c r="Q63" s="70" t="s">
        <v>161</v>
      </c>
    </row>
    <row r="64" spans="1:256" s="52" customFormat="1" ht="47.25" customHeight="1">
      <c r="A64" s="83" t="s">
        <v>162</v>
      </c>
      <c r="B64" s="84" t="s">
        <v>163</v>
      </c>
      <c r="C64" s="10">
        <f>SUM(C65:C69)</f>
        <v>19812.84496</v>
      </c>
      <c r="D64" s="10">
        <f>SUM(D65:D69)</f>
        <v>0</v>
      </c>
      <c r="E64" s="10">
        <f>SUM(E65:E69)</f>
        <v>0</v>
      </c>
      <c r="F64" s="10">
        <f>SUM(F65:F69)</f>
        <v>0</v>
      </c>
      <c r="G64" s="10">
        <f>SUM(G65:G69)</f>
        <v>0</v>
      </c>
      <c r="H64" s="10">
        <f>SUM(H65:H69)</f>
        <v>19812.84496</v>
      </c>
      <c r="I64" s="10">
        <f>SUM(I65:I69)</f>
        <v>0</v>
      </c>
      <c r="J64" s="10">
        <f>SUM(J65:J69)</f>
        <v>13016.287359999998</v>
      </c>
      <c r="K64" s="10">
        <f>SUM(K65:K69)</f>
        <v>0</v>
      </c>
      <c r="L64" s="10">
        <f>SUM(L65:L69)</f>
        <v>0</v>
      </c>
      <c r="M64" s="10">
        <f>SUM(M65:M69)</f>
        <v>0</v>
      </c>
      <c r="N64" s="10">
        <f>SUM(N65:N69)</f>
        <v>0</v>
      </c>
      <c r="O64" s="10">
        <f>SUM(O65:O69)</f>
        <v>13016.290359999999</v>
      </c>
      <c r="P64" s="10">
        <f>SUM(P65:P69)</f>
        <v>0</v>
      </c>
      <c r="Q64" s="66"/>
      <c r="IU64" s="85"/>
      <c r="IV64" s="85"/>
    </row>
    <row r="65" spans="1:17" ht="141.75" customHeight="1">
      <c r="A65" s="81" t="s">
        <v>164</v>
      </c>
      <c r="B65" s="70" t="s">
        <v>165</v>
      </c>
      <c r="C65" s="82">
        <v>676.8</v>
      </c>
      <c r="D65" s="82">
        <v>0</v>
      </c>
      <c r="E65" s="82">
        <v>0</v>
      </c>
      <c r="F65" s="82">
        <v>0</v>
      </c>
      <c r="G65" s="82">
        <v>0</v>
      </c>
      <c r="H65" s="82">
        <v>676.8</v>
      </c>
      <c r="I65" s="82">
        <v>0</v>
      </c>
      <c r="J65" s="82">
        <v>676.8</v>
      </c>
      <c r="K65" s="82">
        <v>0</v>
      </c>
      <c r="L65" s="82">
        <v>0</v>
      </c>
      <c r="M65" s="82">
        <v>0</v>
      </c>
      <c r="N65" s="82">
        <v>0</v>
      </c>
      <c r="O65" s="82">
        <v>676.8</v>
      </c>
      <c r="P65" s="82">
        <v>0</v>
      </c>
      <c r="Q65" s="70" t="s">
        <v>166</v>
      </c>
    </row>
    <row r="66" spans="1:17" ht="94.5" customHeight="1">
      <c r="A66" s="81" t="s">
        <v>167</v>
      </c>
      <c r="B66" s="70" t="s">
        <v>168</v>
      </c>
      <c r="C66" s="82">
        <v>3000</v>
      </c>
      <c r="D66" s="82">
        <v>0</v>
      </c>
      <c r="E66" s="82">
        <v>0</v>
      </c>
      <c r="F66" s="82">
        <v>0</v>
      </c>
      <c r="G66" s="82">
        <v>0</v>
      </c>
      <c r="H66" s="82">
        <v>3000</v>
      </c>
      <c r="I66" s="82">
        <v>0</v>
      </c>
      <c r="J66" s="82">
        <v>3000</v>
      </c>
      <c r="K66" s="82">
        <v>0</v>
      </c>
      <c r="L66" s="82">
        <v>0</v>
      </c>
      <c r="M66" s="82">
        <v>0</v>
      </c>
      <c r="N66" s="82">
        <v>0</v>
      </c>
      <c r="O66" s="82">
        <v>3000</v>
      </c>
      <c r="P66" s="82">
        <v>0</v>
      </c>
      <c r="Q66" s="70" t="s">
        <v>169</v>
      </c>
    </row>
    <row r="67" spans="1:17" ht="252" customHeight="1">
      <c r="A67" s="81" t="s">
        <v>170</v>
      </c>
      <c r="B67" s="70" t="s">
        <v>171</v>
      </c>
      <c r="C67" s="82">
        <v>549.993</v>
      </c>
      <c r="D67" s="82">
        <v>0</v>
      </c>
      <c r="E67" s="82">
        <v>0</v>
      </c>
      <c r="F67" s="82">
        <v>0</v>
      </c>
      <c r="G67" s="82">
        <v>0</v>
      </c>
      <c r="H67" s="82">
        <v>549.993</v>
      </c>
      <c r="I67" s="82">
        <v>0</v>
      </c>
      <c r="J67" s="82">
        <v>549.99</v>
      </c>
      <c r="K67" s="82">
        <v>0</v>
      </c>
      <c r="L67" s="82">
        <v>0</v>
      </c>
      <c r="M67" s="82">
        <v>0</v>
      </c>
      <c r="N67" s="82">
        <v>0</v>
      </c>
      <c r="O67" s="82">
        <v>549.993</v>
      </c>
      <c r="P67" s="82">
        <v>0</v>
      </c>
      <c r="Q67" s="86" t="s">
        <v>172</v>
      </c>
    </row>
    <row r="68" spans="1:17" ht="330.75" customHeight="1">
      <c r="A68" s="81" t="s">
        <v>173</v>
      </c>
      <c r="B68" s="70" t="s">
        <v>174</v>
      </c>
      <c r="C68" s="82">
        <v>14779.08554</v>
      </c>
      <c r="D68" s="82">
        <v>0</v>
      </c>
      <c r="E68" s="82">
        <v>0</v>
      </c>
      <c r="F68" s="82">
        <v>0</v>
      </c>
      <c r="G68" s="82">
        <v>0</v>
      </c>
      <c r="H68" s="82">
        <v>14779.08554</v>
      </c>
      <c r="I68" s="82">
        <v>0</v>
      </c>
      <c r="J68" s="82">
        <v>7982.53094</v>
      </c>
      <c r="K68" s="82">
        <v>0</v>
      </c>
      <c r="L68" s="82">
        <v>0</v>
      </c>
      <c r="M68" s="82">
        <v>0</v>
      </c>
      <c r="N68" s="82">
        <v>0</v>
      </c>
      <c r="O68" s="82">
        <v>7982.53094</v>
      </c>
      <c r="P68" s="82">
        <v>0</v>
      </c>
      <c r="Q68" s="86" t="s">
        <v>175</v>
      </c>
    </row>
    <row r="69" spans="1:17" ht="189" customHeight="1">
      <c r="A69" s="81" t="s">
        <v>176</v>
      </c>
      <c r="B69" s="70" t="s">
        <v>177</v>
      </c>
      <c r="C69" s="82">
        <v>806.96642</v>
      </c>
      <c r="D69" s="82">
        <v>0</v>
      </c>
      <c r="E69" s="82">
        <v>0</v>
      </c>
      <c r="F69" s="82">
        <v>0</v>
      </c>
      <c r="G69" s="82">
        <v>0</v>
      </c>
      <c r="H69" s="82">
        <v>806.96642</v>
      </c>
      <c r="I69" s="82">
        <v>0</v>
      </c>
      <c r="J69" s="82">
        <v>806.96642</v>
      </c>
      <c r="K69" s="82">
        <v>0</v>
      </c>
      <c r="L69" s="82">
        <v>0</v>
      </c>
      <c r="M69" s="82">
        <v>0</v>
      </c>
      <c r="N69" s="82">
        <v>0</v>
      </c>
      <c r="O69" s="82">
        <v>806.96642</v>
      </c>
      <c r="P69" s="82">
        <v>0</v>
      </c>
      <c r="Q69" s="86" t="s">
        <v>178</v>
      </c>
    </row>
    <row r="70" spans="1:256" s="52" customFormat="1" ht="31.5" customHeight="1">
      <c r="A70" s="83" t="s">
        <v>179</v>
      </c>
      <c r="B70" s="84" t="s">
        <v>180</v>
      </c>
      <c r="C70" s="10">
        <f>C71+C72+C73+C74+C77+C82</f>
        <v>2914.01247</v>
      </c>
      <c r="D70" s="10">
        <f>D71+D72+D73+D74+D77+D82</f>
        <v>0</v>
      </c>
      <c r="E70" s="10">
        <f>E71+E72+E73+E74+E77+E82</f>
        <v>0</v>
      </c>
      <c r="F70" s="10">
        <f>F71+F72+F73+F74+F77+F82</f>
        <v>0</v>
      </c>
      <c r="G70" s="10">
        <f>G71+G72+G73+G74+G77+G82</f>
        <v>0</v>
      </c>
      <c r="H70" s="10">
        <f>H71+H72+H73+H74+H77+H82</f>
        <v>2914.01247</v>
      </c>
      <c r="I70" s="10">
        <f>I71+I72+I73+I74+I77+I82</f>
        <v>0</v>
      </c>
      <c r="J70" s="10">
        <f>J71+J72+J73+J74+J77+J82</f>
        <v>2912.9610199999997</v>
      </c>
      <c r="K70" s="10">
        <f>K71+K72+K73+K74+K77+K82</f>
        <v>0</v>
      </c>
      <c r="L70" s="10">
        <f>L71+L72+L73+L74+L77+L82</f>
        <v>0</v>
      </c>
      <c r="M70" s="10">
        <f>M71+M72+M73+M74+M77+M82</f>
        <v>0</v>
      </c>
      <c r="N70" s="10">
        <f>N71+N72+N73+N74+N77+N82</f>
        <v>0</v>
      </c>
      <c r="O70" s="10">
        <f>O71+O72+O73+O74+O77+O82</f>
        <v>2912.9610199999997</v>
      </c>
      <c r="P70" s="10">
        <f>P71+P72+P73+P74+P77+P82</f>
        <v>0</v>
      </c>
      <c r="Q70" s="66"/>
      <c r="IU70" s="85"/>
      <c r="IV70" s="85"/>
    </row>
    <row r="71" spans="1:17" ht="31.5" customHeight="1">
      <c r="A71" s="81" t="s">
        <v>181</v>
      </c>
      <c r="B71" s="70" t="s">
        <v>182</v>
      </c>
      <c r="C71" s="82">
        <v>1874.77173</v>
      </c>
      <c r="D71" s="82">
        <v>0</v>
      </c>
      <c r="E71" s="82">
        <v>0</v>
      </c>
      <c r="F71" s="82">
        <v>0</v>
      </c>
      <c r="G71" s="82">
        <v>0</v>
      </c>
      <c r="H71" s="82">
        <v>1874.77173</v>
      </c>
      <c r="I71" s="82">
        <v>0</v>
      </c>
      <c r="J71" s="82">
        <v>1874.77173</v>
      </c>
      <c r="K71" s="82">
        <v>0</v>
      </c>
      <c r="L71" s="82">
        <v>0</v>
      </c>
      <c r="M71" s="82">
        <v>0</v>
      </c>
      <c r="N71" s="82">
        <v>0</v>
      </c>
      <c r="O71" s="82">
        <v>1874.77173</v>
      </c>
      <c r="P71" s="82">
        <v>0</v>
      </c>
      <c r="Q71" s="70" t="s">
        <v>183</v>
      </c>
    </row>
    <row r="72" spans="1:17" ht="47.25" customHeight="1">
      <c r="A72" s="81" t="s">
        <v>184</v>
      </c>
      <c r="B72" s="70" t="s">
        <v>185</v>
      </c>
      <c r="C72" s="82">
        <v>555.84074</v>
      </c>
      <c r="D72" s="82">
        <v>0</v>
      </c>
      <c r="E72" s="82">
        <v>0</v>
      </c>
      <c r="F72" s="82">
        <v>0</v>
      </c>
      <c r="G72" s="82">
        <v>0</v>
      </c>
      <c r="H72" s="82">
        <v>555.84074</v>
      </c>
      <c r="I72" s="82">
        <v>0</v>
      </c>
      <c r="J72" s="82">
        <v>555.84074</v>
      </c>
      <c r="K72" s="82">
        <v>0</v>
      </c>
      <c r="L72" s="82">
        <v>0</v>
      </c>
      <c r="M72" s="82">
        <v>0</v>
      </c>
      <c r="N72" s="82">
        <v>0</v>
      </c>
      <c r="O72" s="82">
        <v>555.84074</v>
      </c>
      <c r="P72" s="82">
        <v>0</v>
      </c>
      <c r="Q72" s="70" t="s">
        <v>186</v>
      </c>
    </row>
    <row r="73" spans="1:17" ht="47.25" customHeight="1">
      <c r="A73" s="81" t="s">
        <v>187</v>
      </c>
      <c r="B73" s="70" t="s">
        <v>188</v>
      </c>
      <c r="C73" s="42">
        <v>110.22605</v>
      </c>
      <c r="D73" s="82">
        <v>0</v>
      </c>
      <c r="E73" s="82">
        <v>0</v>
      </c>
      <c r="F73" s="82">
        <v>0</v>
      </c>
      <c r="G73" s="82">
        <v>0</v>
      </c>
      <c r="H73" s="82">
        <v>110.22605</v>
      </c>
      <c r="I73" s="82">
        <v>0</v>
      </c>
      <c r="J73" s="82">
        <v>109.1746</v>
      </c>
      <c r="K73" s="82">
        <v>0</v>
      </c>
      <c r="L73" s="82">
        <v>0</v>
      </c>
      <c r="M73" s="82">
        <v>0</v>
      </c>
      <c r="N73" s="82">
        <v>0</v>
      </c>
      <c r="O73" s="82">
        <v>109.1746</v>
      </c>
      <c r="P73" s="82">
        <v>0</v>
      </c>
      <c r="Q73" s="70" t="s">
        <v>189</v>
      </c>
    </row>
    <row r="74" spans="1:17" ht="47.25" customHeight="1">
      <c r="A74" s="81" t="s">
        <v>190</v>
      </c>
      <c r="B74" s="70" t="s">
        <v>191</v>
      </c>
      <c r="C74" s="82">
        <f>C75+C76</f>
        <v>164.89548</v>
      </c>
      <c r="D74" s="82">
        <f>D75+D76</f>
        <v>0</v>
      </c>
      <c r="E74" s="82">
        <f>E75+E76</f>
        <v>0</v>
      </c>
      <c r="F74" s="82">
        <f>F75+F76</f>
        <v>0</v>
      </c>
      <c r="G74" s="82">
        <f>G75+G76</f>
        <v>0</v>
      </c>
      <c r="H74" s="82">
        <f>H75+H76</f>
        <v>164.89548</v>
      </c>
      <c r="I74" s="82">
        <f>I75+I76</f>
        <v>0</v>
      </c>
      <c r="J74" s="82">
        <f>J75+J76</f>
        <v>164.89548</v>
      </c>
      <c r="K74" s="82">
        <f>K75+K76</f>
        <v>0</v>
      </c>
      <c r="L74" s="82">
        <f>L75+L76</f>
        <v>0</v>
      </c>
      <c r="M74" s="82">
        <f>M75+M76</f>
        <v>0</v>
      </c>
      <c r="N74" s="82">
        <f>N75+N76</f>
        <v>0</v>
      </c>
      <c r="O74" s="82">
        <f>O75+O76</f>
        <v>164.89548</v>
      </c>
      <c r="P74" s="82">
        <f>P75+P76</f>
        <v>0</v>
      </c>
      <c r="Q74" s="70" t="s">
        <v>183</v>
      </c>
    </row>
    <row r="75" spans="1:17" ht="47.25" customHeight="1">
      <c r="A75" s="81" t="s">
        <v>192</v>
      </c>
      <c r="B75" s="70" t="s">
        <v>193</v>
      </c>
      <c r="C75" s="82">
        <v>141.73476</v>
      </c>
      <c r="D75" s="82">
        <v>0</v>
      </c>
      <c r="E75" s="82">
        <v>0</v>
      </c>
      <c r="F75" s="82">
        <v>0</v>
      </c>
      <c r="G75" s="82">
        <v>0</v>
      </c>
      <c r="H75" s="82">
        <v>141.73476</v>
      </c>
      <c r="I75" s="82">
        <v>0</v>
      </c>
      <c r="J75" s="82">
        <v>141.73476</v>
      </c>
      <c r="K75" s="82">
        <v>0</v>
      </c>
      <c r="L75" s="82">
        <v>0</v>
      </c>
      <c r="M75" s="82">
        <v>0</v>
      </c>
      <c r="N75" s="82">
        <v>0</v>
      </c>
      <c r="O75" s="82">
        <v>141.73476</v>
      </c>
      <c r="P75" s="82">
        <v>0</v>
      </c>
      <c r="Q75" s="70" t="s">
        <v>194</v>
      </c>
    </row>
    <row r="76" spans="1:17" ht="52.5" customHeight="1">
      <c r="A76" s="81" t="s">
        <v>192</v>
      </c>
      <c r="B76" s="70" t="s">
        <v>195</v>
      </c>
      <c r="C76" s="82">
        <v>23.16072</v>
      </c>
      <c r="D76" s="82">
        <v>0</v>
      </c>
      <c r="E76" s="82">
        <v>0</v>
      </c>
      <c r="F76" s="82">
        <v>0</v>
      </c>
      <c r="G76" s="82">
        <v>0</v>
      </c>
      <c r="H76" s="82">
        <v>23.16072</v>
      </c>
      <c r="I76" s="82">
        <v>0</v>
      </c>
      <c r="J76" s="82">
        <v>23.16072</v>
      </c>
      <c r="K76" s="82">
        <v>0</v>
      </c>
      <c r="L76" s="82">
        <v>0</v>
      </c>
      <c r="M76" s="82">
        <v>0</v>
      </c>
      <c r="N76" s="82">
        <v>0</v>
      </c>
      <c r="O76" s="82">
        <v>23.16072</v>
      </c>
      <c r="P76" s="82">
        <v>0</v>
      </c>
      <c r="Q76" s="70" t="s">
        <v>196</v>
      </c>
    </row>
    <row r="77" spans="1:17" ht="31.5" customHeight="1">
      <c r="A77" s="81" t="s">
        <v>197</v>
      </c>
      <c r="B77" s="70" t="s">
        <v>198</v>
      </c>
      <c r="C77" s="82">
        <f>SUM(C78:C81)</f>
        <v>172.19646999999998</v>
      </c>
      <c r="D77" s="82">
        <f>SUM(D78:D81)</f>
        <v>0</v>
      </c>
      <c r="E77" s="82">
        <f>SUM(E78:E81)</f>
        <v>0</v>
      </c>
      <c r="F77" s="82">
        <f>SUM(F78:F81)</f>
        <v>0</v>
      </c>
      <c r="G77" s="82">
        <f>SUM(G78:G81)</f>
        <v>0</v>
      </c>
      <c r="H77" s="82">
        <f>SUM(H78:H81)</f>
        <v>172.19646999999998</v>
      </c>
      <c r="I77" s="82">
        <f>SUM(I78:I81)</f>
        <v>0</v>
      </c>
      <c r="J77" s="82">
        <f>SUM(J78:J81)</f>
        <v>172.19646999999998</v>
      </c>
      <c r="K77" s="82">
        <f>SUM(K78:K81)</f>
        <v>0</v>
      </c>
      <c r="L77" s="82">
        <f>SUM(L78:L81)</f>
        <v>0</v>
      </c>
      <c r="M77" s="82">
        <f>SUM(M78:M81)</f>
        <v>0</v>
      </c>
      <c r="N77" s="82">
        <f>SUM(N78:N81)</f>
        <v>0</v>
      </c>
      <c r="O77" s="82">
        <f>SUM(O78:O81)</f>
        <v>172.19646999999998</v>
      </c>
      <c r="P77" s="82">
        <f>SUM(P78:P81)</f>
        <v>0</v>
      </c>
      <c r="Q77" s="87" t="s">
        <v>192</v>
      </c>
    </row>
    <row r="78" spans="1:17" ht="47.25" customHeight="1">
      <c r="A78" s="81" t="s">
        <v>192</v>
      </c>
      <c r="B78" s="70" t="s">
        <v>199</v>
      </c>
      <c r="C78" s="82">
        <v>133.2</v>
      </c>
      <c r="D78" s="82">
        <v>0</v>
      </c>
      <c r="E78" s="82">
        <v>0</v>
      </c>
      <c r="F78" s="82">
        <v>0</v>
      </c>
      <c r="G78" s="82">
        <v>0</v>
      </c>
      <c r="H78" s="82">
        <v>133.2</v>
      </c>
      <c r="I78" s="82">
        <v>0</v>
      </c>
      <c r="J78" s="82">
        <v>133.2</v>
      </c>
      <c r="K78" s="82">
        <v>0</v>
      </c>
      <c r="L78" s="82">
        <v>0</v>
      </c>
      <c r="M78" s="82">
        <v>0</v>
      </c>
      <c r="N78" s="82">
        <v>0</v>
      </c>
      <c r="O78" s="82">
        <v>133.2</v>
      </c>
      <c r="P78" s="82">
        <v>0</v>
      </c>
      <c r="Q78" s="70" t="s">
        <v>200</v>
      </c>
    </row>
    <row r="79" spans="1:17" ht="63" customHeight="1">
      <c r="A79" s="81" t="s">
        <v>192</v>
      </c>
      <c r="B79" s="70" t="s">
        <v>201</v>
      </c>
      <c r="C79" s="82">
        <v>26.97</v>
      </c>
      <c r="D79" s="82">
        <v>0</v>
      </c>
      <c r="E79" s="82">
        <v>0</v>
      </c>
      <c r="F79" s="82">
        <v>0</v>
      </c>
      <c r="G79" s="82">
        <v>0</v>
      </c>
      <c r="H79" s="82">
        <v>26.97</v>
      </c>
      <c r="I79" s="82">
        <v>0</v>
      </c>
      <c r="J79" s="82">
        <v>26.97</v>
      </c>
      <c r="K79" s="82">
        <v>0</v>
      </c>
      <c r="L79" s="82">
        <v>0</v>
      </c>
      <c r="M79" s="82">
        <v>0</v>
      </c>
      <c r="N79" s="82">
        <v>0</v>
      </c>
      <c r="O79" s="82">
        <v>26.97</v>
      </c>
      <c r="P79" s="82">
        <v>0</v>
      </c>
      <c r="Q79" s="88" t="s">
        <v>202</v>
      </c>
    </row>
    <row r="80" spans="1:17" ht="78.75" customHeight="1">
      <c r="A80" s="81" t="s">
        <v>192</v>
      </c>
      <c r="B80" s="70" t="s">
        <v>203</v>
      </c>
      <c r="C80" s="82">
        <v>6.72647</v>
      </c>
      <c r="D80" s="82">
        <v>0</v>
      </c>
      <c r="E80" s="82">
        <v>0</v>
      </c>
      <c r="F80" s="82">
        <v>0</v>
      </c>
      <c r="G80" s="82">
        <v>0</v>
      </c>
      <c r="H80" s="82">
        <v>6.72647</v>
      </c>
      <c r="I80" s="82">
        <v>0</v>
      </c>
      <c r="J80" s="82">
        <v>6.72647</v>
      </c>
      <c r="K80" s="82">
        <v>0</v>
      </c>
      <c r="L80" s="82">
        <v>0</v>
      </c>
      <c r="M80" s="82">
        <v>0</v>
      </c>
      <c r="N80" s="82">
        <v>0</v>
      </c>
      <c r="O80" s="82">
        <v>6.72647</v>
      </c>
      <c r="P80" s="82">
        <v>0</v>
      </c>
      <c r="Q80" s="88" t="s">
        <v>204</v>
      </c>
    </row>
    <row r="81" spans="1:17" ht="78.75" customHeight="1">
      <c r="A81" s="81" t="s">
        <v>192</v>
      </c>
      <c r="B81" s="70" t="s">
        <v>205</v>
      </c>
      <c r="C81" s="82">
        <v>5.3</v>
      </c>
      <c r="D81" s="82">
        <v>0</v>
      </c>
      <c r="E81" s="82">
        <v>0</v>
      </c>
      <c r="F81" s="82">
        <v>0</v>
      </c>
      <c r="G81" s="82">
        <v>0</v>
      </c>
      <c r="H81" s="82">
        <v>5.3</v>
      </c>
      <c r="I81" s="82">
        <v>0</v>
      </c>
      <c r="J81" s="82">
        <v>5.3</v>
      </c>
      <c r="K81" s="82">
        <v>0</v>
      </c>
      <c r="L81" s="82">
        <v>0</v>
      </c>
      <c r="M81" s="82">
        <v>0</v>
      </c>
      <c r="N81" s="82">
        <v>0</v>
      </c>
      <c r="O81" s="82">
        <v>5.3</v>
      </c>
      <c r="P81" s="82">
        <v>0</v>
      </c>
      <c r="Q81" s="88" t="s">
        <v>206</v>
      </c>
    </row>
    <row r="82" spans="1:17" ht="31.5" customHeight="1">
      <c r="A82" s="81" t="s">
        <v>207</v>
      </c>
      <c r="B82" s="70" t="s">
        <v>208</v>
      </c>
      <c r="C82" s="82">
        <f>C83+C84</f>
        <v>36.082</v>
      </c>
      <c r="D82" s="82">
        <f>D83+D84</f>
        <v>0</v>
      </c>
      <c r="E82" s="82">
        <f>E83+E84</f>
        <v>0</v>
      </c>
      <c r="F82" s="82">
        <f>F83+F84</f>
        <v>0</v>
      </c>
      <c r="G82" s="82">
        <f>G83+G84</f>
        <v>0</v>
      </c>
      <c r="H82" s="82">
        <f>H83+H84</f>
        <v>36.082</v>
      </c>
      <c r="I82" s="82">
        <f>I83+I84</f>
        <v>0</v>
      </c>
      <c r="J82" s="82">
        <f>J83+J84</f>
        <v>36.082</v>
      </c>
      <c r="K82" s="82">
        <f>K83+K84</f>
        <v>0</v>
      </c>
      <c r="L82" s="82">
        <f>L83+L84</f>
        <v>0</v>
      </c>
      <c r="M82" s="82">
        <f>M83+M84</f>
        <v>0</v>
      </c>
      <c r="N82" s="82">
        <f>N83+N84</f>
        <v>0</v>
      </c>
      <c r="O82" s="82">
        <f>O83+O84</f>
        <v>36.082</v>
      </c>
      <c r="P82" s="82">
        <f>P83+P84</f>
        <v>0</v>
      </c>
      <c r="Q82" s="87"/>
    </row>
    <row r="83" spans="1:17" ht="47.25" customHeight="1">
      <c r="A83" s="81" t="s">
        <v>192</v>
      </c>
      <c r="B83" s="70" t="s">
        <v>209</v>
      </c>
      <c r="C83" s="82">
        <v>31.522</v>
      </c>
      <c r="D83" s="82">
        <v>0</v>
      </c>
      <c r="E83" s="82">
        <v>0</v>
      </c>
      <c r="F83" s="82">
        <v>0</v>
      </c>
      <c r="G83" s="82">
        <v>0</v>
      </c>
      <c r="H83" s="82">
        <v>31.522</v>
      </c>
      <c r="I83" s="82">
        <v>0</v>
      </c>
      <c r="J83" s="82">
        <v>31.522</v>
      </c>
      <c r="K83" s="82">
        <v>0</v>
      </c>
      <c r="L83" s="82">
        <v>0</v>
      </c>
      <c r="M83" s="82">
        <v>0</v>
      </c>
      <c r="N83" s="82">
        <v>0</v>
      </c>
      <c r="O83" s="82">
        <v>31.522</v>
      </c>
      <c r="P83" s="82">
        <v>0</v>
      </c>
      <c r="Q83" s="70" t="s">
        <v>210</v>
      </c>
    </row>
    <row r="84" spans="1:17" ht="31.5" customHeight="1">
      <c r="A84" s="81" t="s">
        <v>192</v>
      </c>
      <c r="B84" s="70" t="s">
        <v>211</v>
      </c>
      <c r="C84" s="82">
        <v>4.56</v>
      </c>
      <c r="D84" s="82">
        <v>0</v>
      </c>
      <c r="E84" s="82">
        <v>0</v>
      </c>
      <c r="F84" s="82">
        <v>0</v>
      </c>
      <c r="G84" s="82">
        <v>0</v>
      </c>
      <c r="H84" s="82">
        <v>4.56</v>
      </c>
      <c r="I84" s="82">
        <v>0</v>
      </c>
      <c r="J84" s="82">
        <v>4.56</v>
      </c>
      <c r="K84" s="82">
        <v>0</v>
      </c>
      <c r="L84" s="82">
        <v>0</v>
      </c>
      <c r="M84" s="82">
        <v>0</v>
      </c>
      <c r="N84" s="82">
        <v>0</v>
      </c>
      <c r="O84" s="82">
        <v>4.56</v>
      </c>
      <c r="P84" s="82">
        <v>0</v>
      </c>
      <c r="Q84" s="89" t="s">
        <v>192</v>
      </c>
    </row>
    <row r="85" spans="1:17" ht="141.75" customHeight="1">
      <c r="A85" s="90" t="s">
        <v>212</v>
      </c>
      <c r="B85" s="84" t="s">
        <v>213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91" t="s">
        <v>192</v>
      </c>
    </row>
    <row r="86" spans="1:17" ht="66" customHeight="1">
      <c r="A86" s="90" t="s">
        <v>214</v>
      </c>
      <c r="B86" s="84" t="s">
        <v>215</v>
      </c>
      <c r="C86" s="10">
        <f>C87</f>
        <v>803.0151</v>
      </c>
      <c r="D86" s="10">
        <f>D87</f>
        <v>0</v>
      </c>
      <c r="E86" s="10">
        <f>E87</f>
        <v>0</v>
      </c>
      <c r="F86" s="10">
        <f>F87</f>
        <v>0</v>
      </c>
      <c r="G86" s="10">
        <f>G87</f>
        <v>0</v>
      </c>
      <c r="H86" s="10">
        <f>H87</f>
        <v>803.0151</v>
      </c>
      <c r="I86" s="10">
        <f>I87</f>
        <v>0</v>
      </c>
      <c r="J86" s="10">
        <f>J87</f>
        <v>803.0151</v>
      </c>
      <c r="K86" s="10">
        <f>K87</f>
        <v>0</v>
      </c>
      <c r="L86" s="10">
        <f>L87</f>
        <v>0</v>
      </c>
      <c r="M86" s="10">
        <f>M87</f>
        <v>0</v>
      </c>
      <c r="N86" s="10">
        <f>N87</f>
        <v>0</v>
      </c>
      <c r="O86" s="10">
        <f>O87</f>
        <v>803.0151</v>
      </c>
      <c r="P86" s="10">
        <f>P87</f>
        <v>0</v>
      </c>
      <c r="Q86" s="91" t="s">
        <v>192</v>
      </c>
    </row>
    <row r="87" spans="1:17" ht="111" customHeight="1">
      <c r="A87" s="90" t="s">
        <v>192</v>
      </c>
      <c r="B87" s="70" t="s">
        <v>216</v>
      </c>
      <c r="C87" s="10">
        <v>803.0151</v>
      </c>
      <c r="D87" s="10">
        <v>0</v>
      </c>
      <c r="E87" s="10">
        <v>0</v>
      </c>
      <c r="F87" s="10">
        <v>0</v>
      </c>
      <c r="G87" s="10">
        <v>0</v>
      </c>
      <c r="H87" s="10">
        <v>803.0151</v>
      </c>
      <c r="I87" s="10">
        <v>0</v>
      </c>
      <c r="J87" s="10">
        <v>803.0151</v>
      </c>
      <c r="K87" s="10">
        <v>0</v>
      </c>
      <c r="L87" s="10">
        <v>0</v>
      </c>
      <c r="M87" s="10">
        <v>0</v>
      </c>
      <c r="N87" s="10">
        <v>0</v>
      </c>
      <c r="O87" s="10">
        <v>803.0151</v>
      </c>
      <c r="P87" s="10">
        <v>0</v>
      </c>
      <c r="Q87" s="92" t="s">
        <v>217</v>
      </c>
    </row>
    <row r="88" spans="1:17" ht="60.75" customHeight="1">
      <c r="A88" s="93" t="s">
        <v>218</v>
      </c>
      <c r="B88" s="84" t="s">
        <v>219</v>
      </c>
      <c r="C88" s="10">
        <f>C89+C94+C95</f>
        <v>909.624</v>
      </c>
      <c r="D88" s="10">
        <f>D89+D94+D95</f>
        <v>0</v>
      </c>
      <c r="E88" s="10">
        <f>E89+E94+E95</f>
        <v>0</v>
      </c>
      <c r="F88" s="10">
        <f>F89+F94+F95</f>
        <v>0</v>
      </c>
      <c r="G88" s="10">
        <f>G89+G94+G95</f>
        <v>0</v>
      </c>
      <c r="H88" s="10">
        <f>H89+H94+H95</f>
        <v>909.624</v>
      </c>
      <c r="I88" s="10">
        <f>I89+I94+I95</f>
        <v>0</v>
      </c>
      <c r="J88" s="10">
        <f>J89+J94+J95</f>
        <v>909.624</v>
      </c>
      <c r="K88" s="10">
        <f>K89+K94+K95</f>
        <v>0</v>
      </c>
      <c r="L88" s="10">
        <f>L89+L94+L95</f>
        <v>0</v>
      </c>
      <c r="M88" s="10">
        <f>M89+M94+M95</f>
        <v>0</v>
      </c>
      <c r="N88" s="10">
        <f>N89+N94+N95</f>
        <v>0</v>
      </c>
      <c r="O88" s="10">
        <f>O89+O94+O95</f>
        <v>909.624</v>
      </c>
      <c r="P88" s="10">
        <f>P89+P94+P95</f>
        <v>0</v>
      </c>
      <c r="Q88" s="66"/>
    </row>
    <row r="89" spans="1:17" ht="141.75" customHeight="1">
      <c r="A89" s="93" t="s">
        <v>220</v>
      </c>
      <c r="B89" s="84" t="s">
        <v>221</v>
      </c>
      <c r="C89" s="10">
        <f>C90+C91+C92</f>
        <v>481.824</v>
      </c>
      <c r="D89" s="10">
        <f>D90+D91+D92</f>
        <v>0</v>
      </c>
      <c r="E89" s="10">
        <f>E90+E91+E92</f>
        <v>0</v>
      </c>
      <c r="F89" s="10">
        <f>F90+F91+F92</f>
        <v>0</v>
      </c>
      <c r="G89" s="10">
        <f>G90+G91+G92</f>
        <v>0</v>
      </c>
      <c r="H89" s="10">
        <f>H90+H91+H92</f>
        <v>481.824</v>
      </c>
      <c r="I89" s="10">
        <f>I90+I91+I92</f>
        <v>0</v>
      </c>
      <c r="J89" s="10">
        <f>J90+J91+J92</f>
        <v>481.824</v>
      </c>
      <c r="K89" s="10">
        <f>K90+K91+K92</f>
        <v>0</v>
      </c>
      <c r="L89" s="10">
        <f>L90+L91+L92</f>
        <v>0</v>
      </c>
      <c r="M89" s="10">
        <f>M90+M91+M92</f>
        <v>0</v>
      </c>
      <c r="N89" s="10">
        <f>N90+N91+N92</f>
        <v>0</v>
      </c>
      <c r="O89" s="10">
        <f>O90+O91+O92</f>
        <v>481.824</v>
      </c>
      <c r="P89" s="10">
        <f>P90+P91+P92</f>
        <v>0</v>
      </c>
      <c r="Q89" s="66"/>
    </row>
    <row r="90" spans="1:17" ht="94.5" customHeight="1">
      <c r="A90" s="81" t="s">
        <v>222</v>
      </c>
      <c r="B90" s="70" t="s">
        <v>223</v>
      </c>
      <c r="C90" s="82">
        <v>95.04</v>
      </c>
      <c r="D90" s="82">
        <v>0</v>
      </c>
      <c r="E90" s="82">
        <v>0</v>
      </c>
      <c r="F90" s="82">
        <v>0</v>
      </c>
      <c r="G90" s="82">
        <v>0</v>
      </c>
      <c r="H90" s="82">
        <v>95.04</v>
      </c>
      <c r="I90" s="82">
        <v>0</v>
      </c>
      <c r="J90" s="82">
        <v>95.04</v>
      </c>
      <c r="K90" s="82">
        <v>0</v>
      </c>
      <c r="L90" s="82">
        <v>0</v>
      </c>
      <c r="M90" s="82">
        <v>0</v>
      </c>
      <c r="N90" s="82">
        <v>0</v>
      </c>
      <c r="O90" s="82">
        <v>95.04</v>
      </c>
      <c r="P90" s="82">
        <v>0</v>
      </c>
      <c r="Q90" s="70" t="s">
        <v>224</v>
      </c>
    </row>
    <row r="91" spans="1:17" ht="47.25" customHeight="1">
      <c r="A91" s="81" t="s">
        <v>225</v>
      </c>
      <c r="B91" s="70" t="s">
        <v>226</v>
      </c>
      <c r="C91" s="82">
        <v>6.624</v>
      </c>
      <c r="D91" s="82">
        <v>0</v>
      </c>
      <c r="E91" s="82">
        <v>0</v>
      </c>
      <c r="F91" s="82">
        <v>0</v>
      </c>
      <c r="G91" s="82">
        <v>0</v>
      </c>
      <c r="H91" s="82">
        <v>6.624</v>
      </c>
      <c r="I91" s="82">
        <v>0</v>
      </c>
      <c r="J91" s="82">
        <v>6.624</v>
      </c>
      <c r="K91" s="82">
        <v>0</v>
      </c>
      <c r="L91" s="82">
        <v>0</v>
      </c>
      <c r="M91" s="82">
        <v>0</v>
      </c>
      <c r="N91" s="82">
        <v>0</v>
      </c>
      <c r="O91" s="82">
        <v>6.624</v>
      </c>
      <c r="P91" s="82">
        <v>0</v>
      </c>
      <c r="Q91" s="70" t="s">
        <v>227</v>
      </c>
    </row>
    <row r="92" spans="1:17" ht="78.75" customHeight="1">
      <c r="A92" s="81" t="s">
        <v>228</v>
      </c>
      <c r="B92" s="70" t="s">
        <v>229</v>
      </c>
      <c r="C92" s="82">
        <v>380.16</v>
      </c>
      <c r="D92" s="82">
        <v>0</v>
      </c>
      <c r="E92" s="82">
        <v>0</v>
      </c>
      <c r="F92" s="82">
        <v>0</v>
      </c>
      <c r="G92" s="82">
        <v>0</v>
      </c>
      <c r="H92" s="82">
        <v>380.16</v>
      </c>
      <c r="I92" s="82">
        <v>0</v>
      </c>
      <c r="J92" s="82">
        <v>380.16</v>
      </c>
      <c r="K92" s="82">
        <v>0</v>
      </c>
      <c r="L92" s="82">
        <v>0</v>
      </c>
      <c r="M92" s="82">
        <v>0</v>
      </c>
      <c r="N92" s="82">
        <v>0</v>
      </c>
      <c r="O92" s="82">
        <v>380.16</v>
      </c>
      <c r="P92" s="82">
        <v>0</v>
      </c>
      <c r="Q92" s="87" t="s">
        <v>192</v>
      </c>
    </row>
    <row r="93" spans="1:17" ht="47.25" customHeight="1">
      <c r="A93" s="81" t="s">
        <v>192</v>
      </c>
      <c r="B93" s="70" t="s">
        <v>230</v>
      </c>
      <c r="C93" s="82">
        <v>380.16</v>
      </c>
      <c r="D93" s="82">
        <v>0</v>
      </c>
      <c r="E93" s="82">
        <v>0</v>
      </c>
      <c r="F93" s="82">
        <v>0</v>
      </c>
      <c r="G93" s="82">
        <v>0</v>
      </c>
      <c r="H93" s="82">
        <v>380.16</v>
      </c>
      <c r="I93" s="82">
        <v>0</v>
      </c>
      <c r="J93" s="82">
        <v>380.16</v>
      </c>
      <c r="K93" s="82">
        <v>0</v>
      </c>
      <c r="L93" s="82">
        <v>0</v>
      </c>
      <c r="M93" s="82">
        <v>0</v>
      </c>
      <c r="N93" s="82">
        <v>0</v>
      </c>
      <c r="O93" s="82">
        <v>380.16</v>
      </c>
      <c r="P93" s="82">
        <v>0</v>
      </c>
      <c r="Q93" s="70" t="s">
        <v>231</v>
      </c>
    </row>
    <row r="94" spans="1:17" ht="283.5" customHeight="1">
      <c r="A94" s="93" t="s">
        <v>232</v>
      </c>
      <c r="B94" s="84" t="s">
        <v>233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66"/>
    </row>
    <row r="95" spans="1:17" ht="236.25" customHeight="1">
      <c r="A95" s="93" t="s">
        <v>234</v>
      </c>
      <c r="B95" s="84" t="s">
        <v>235</v>
      </c>
      <c r="C95" s="10">
        <f>SUM(C96:C98)</f>
        <v>427.8</v>
      </c>
      <c r="D95" s="10">
        <f>SUM(D96:D98)</f>
        <v>0</v>
      </c>
      <c r="E95" s="10">
        <f>SUM(E96:E98)</f>
        <v>0</v>
      </c>
      <c r="F95" s="10">
        <f>SUM(F96:F98)</f>
        <v>0</v>
      </c>
      <c r="G95" s="10">
        <f>SUM(G96:G98)</f>
        <v>0</v>
      </c>
      <c r="H95" s="10">
        <f>SUM(H96:H98)</f>
        <v>427.8</v>
      </c>
      <c r="I95" s="10">
        <f>SUM(I96:I98)</f>
        <v>0</v>
      </c>
      <c r="J95" s="10">
        <f>SUM(J96:J98)</f>
        <v>427.8</v>
      </c>
      <c r="K95" s="10">
        <f>SUM(K96:K98)</f>
        <v>0</v>
      </c>
      <c r="L95" s="10">
        <f>SUM(L96:L98)</f>
        <v>0</v>
      </c>
      <c r="M95" s="10">
        <f>SUM(M96:M98)</f>
        <v>0</v>
      </c>
      <c r="N95" s="10">
        <f>SUM(N96:N98)</f>
        <v>0</v>
      </c>
      <c r="O95" s="10">
        <f>SUM(O96:O98)</f>
        <v>427.8</v>
      </c>
      <c r="P95" s="10">
        <f>SUM(P96:P98)</f>
        <v>0</v>
      </c>
      <c r="Q95" s="66"/>
    </row>
    <row r="96" spans="1:17" ht="47.25" customHeight="1">
      <c r="A96" s="81" t="s">
        <v>236</v>
      </c>
      <c r="B96" s="70" t="s">
        <v>237</v>
      </c>
      <c r="C96" s="82">
        <v>40.8</v>
      </c>
      <c r="D96" s="82">
        <v>0</v>
      </c>
      <c r="E96" s="82">
        <v>0</v>
      </c>
      <c r="F96" s="82">
        <v>0</v>
      </c>
      <c r="G96" s="82">
        <v>0</v>
      </c>
      <c r="H96" s="82">
        <v>40.8</v>
      </c>
      <c r="I96" s="82">
        <v>0</v>
      </c>
      <c r="J96" s="82">
        <v>40.8</v>
      </c>
      <c r="K96" s="82">
        <v>0</v>
      </c>
      <c r="L96" s="82">
        <v>0</v>
      </c>
      <c r="M96" s="82">
        <v>0</v>
      </c>
      <c r="N96" s="82">
        <v>0</v>
      </c>
      <c r="O96" s="82">
        <v>40.8</v>
      </c>
      <c r="P96" s="82">
        <v>0</v>
      </c>
      <c r="Q96" s="70" t="s">
        <v>238</v>
      </c>
    </row>
    <row r="97" spans="1:17" ht="31.5" customHeight="1">
      <c r="A97" s="81" t="s">
        <v>239</v>
      </c>
      <c r="B97" s="33" t="s">
        <v>240</v>
      </c>
      <c r="C97" s="82">
        <v>372</v>
      </c>
      <c r="D97" s="82">
        <v>0</v>
      </c>
      <c r="E97" s="82">
        <v>0</v>
      </c>
      <c r="F97" s="82">
        <v>0</v>
      </c>
      <c r="G97" s="82">
        <v>0</v>
      </c>
      <c r="H97" s="82">
        <v>372</v>
      </c>
      <c r="I97" s="82">
        <v>0</v>
      </c>
      <c r="J97" s="82">
        <v>372</v>
      </c>
      <c r="K97" s="82">
        <v>0</v>
      </c>
      <c r="L97" s="82">
        <v>0</v>
      </c>
      <c r="M97" s="82">
        <v>0</v>
      </c>
      <c r="N97" s="82">
        <v>0</v>
      </c>
      <c r="O97" s="82">
        <v>372</v>
      </c>
      <c r="P97" s="82">
        <v>0</v>
      </c>
      <c r="Q97" s="70" t="s">
        <v>241</v>
      </c>
    </row>
    <row r="98" spans="1:17" ht="69" customHeight="1">
      <c r="A98" s="81" t="s">
        <v>242</v>
      </c>
      <c r="B98" s="33" t="s">
        <v>243</v>
      </c>
      <c r="C98" s="82">
        <v>15</v>
      </c>
      <c r="D98" s="82">
        <v>0</v>
      </c>
      <c r="E98" s="82">
        <v>0</v>
      </c>
      <c r="F98" s="82">
        <v>0</v>
      </c>
      <c r="G98" s="82">
        <v>0</v>
      </c>
      <c r="H98" s="82">
        <v>15</v>
      </c>
      <c r="I98" s="82">
        <v>0</v>
      </c>
      <c r="J98" s="82">
        <v>15</v>
      </c>
      <c r="K98" s="82">
        <v>0</v>
      </c>
      <c r="L98" s="82">
        <v>0</v>
      </c>
      <c r="M98" s="82">
        <v>0</v>
      </c>
      <c r="N98" s="82">
        <v>0</v>
      </c>
      <c r="O98" s="82">
        <v>15</v>
      </c>
      <c r="P98" s="82">
        <v>0</v>
      </c>
      <c r="Q98" s="70" t="s">
        <v>244</v>
      </c>
    </row>
    <row r="99" spans="1:256" s="15" customFormat="1" ht="78.75" customHeight="1">
      <c r="A99" s="44" t="s">
        <v>245</v>
      </c>
      <c r="B99" s="45" t="s">
        <v>246</v>
      </c>
      <c r="C99" s="94">
        <f>C100+C102+C103+C105+C106+C107</f>
        <v>4885.29209</v>
      </c>
      <c r="D99" s="94">
        <f>D100+D102+D103+D105+D106+D107</f>
        <v>0</v>
      </c>
      <c r="E99" s="94">
        <f>E100+E102+E103+E105+E106+E107</f>
        <v>3643.2329999999997</v>
      </c>
      <c r="F99" s="94">
        <f>F100+F102+F103+F105+F106+F107</f>
        <v>0</v>
      </c>
      <c r="G99" s="94">
        <f>G100+G102+G103+G105+G106+G107</f>
        <v>3643.2329999999997</v>
      </c>
      <c r="H99" s="94">
        <f>H100+H102+H103+H105+H106+H107</f>
        <v>1242.05909</v>
      </c>
      <c r="I99" s="94">
        <f>I100+I102+I103+I105+I106+I107</f>
        <v>0</v>
      </c>
      <c r="J99" s="94">
        <f>J100+J102+J103+J105+J106+J107</f>
        <v>1628.24069</v>
      </c>
      <c r="K99" s="94">
        <f>K100+K102+K103+K105+K106+K107</f>
        <v>0</v>
      </c>
      <c r="L99" s="94">
        <f>L100+L102+L103+L105+L106+L107</f>
        <v>809.59882</v>
      </c>
      <c r="M99" s="94">
        <f>M100+M102+M103+M105+M106+M107</f>
        <v>0</v>
      </c>
      <c r="N99" s="94">
        <f>N100+N102+N103+N105+N106+N107</f>
        <v>809.59882</v>
      </c>
      <c r="O99" s="94">
        <f>O100+O102+O103+O105+O106+O107</f>
        <v>818.6418699999999</v>
      </c>
      <c r="P99" s="94">
        <f>P100+P102+P103+P105+P106+P107</f>
        <v>0</v>
      </c>
      <c r="Q99" s="47"/>
      <c r="IU99" s="16"/>
      <c r="IV99" s="16"/>
    </row>
    <row r="100" spans="1:17" ht="78.75" customHeight="1">
      <c r="A100" s="9" t="s">
        <v>247</v>
      </c>
      <c r="B100" s="80" t="s">
        <v>248</v>
      </c>
      <c r="C100" s="95">
        <f>C101</f>
        <v>666.78509</v>
      </c>
      <c r="D100" s="95">
        <f>D101</f>
        <v>0</v>
      </c>
      <c r="E100" s="95">
        <f>E101</f>
        <v>0</v>
      </c>
      <c r="F100" s="95">
        <f>F101</f>
        <v>0</v>
      </c>
      <c r="G100" s="95">
        <f>G101</f>
        <v>0</v>
      </c>
      <c r="H100" s="95">
        <f>H101</f>
        <v>666.78509</v>
      </c>
      <c r="I100" s="95">
        <f>I101</f>
        <v>0</v>
      </c>
      <c r="J100" s="95">
        <f>J101</f>
        <v>666.78509</v>
      </c>
      <c r="K100" s="95">
        <f>K101</f>
        <v>0</v>
      </c>
      <c r="L100" s="95">
        <f>L101</f>
        <v>0</v>
      </c>
      <c r="M100" s="95">
        <f>M101</f>
        <v>0</v>
      </c>
      <c r="N100" s="95">
        <f>N101</f>
        <v>0</v>
      </c>
      <c r="O100" s="95">
        <f>O101</f>
        <v>666.78509</v>
      </c>
      <c r="P100" s="95">
        <f>P101</f>
        <v>0</v>
      </c>
      <c r="Q100" s="96" t="s">
        <v>192</v>
      </c>
    </row>
    <row r="101" spans="1:17" ht="78.75" customHeight="1">
      <c r="A101" s="97" t="s">
        <v>249</v>
      </c>
      <c r="B101" s="70" t="s">
        <v>250</v>
      </c>
      <c r="C101" s="95">
        <v>666.78509</v>
      </c>
      <c r="D101" s="95">
        <v>0</v>
      </c>
      <c r="E101" s="95">
        <v>0</v>
      </c>
      <c r="F101" s="95">
        <v>0</v>
      </c>
      <c r="G101" s="95">
        <v>0</v>
      </c>
      <c r="H101" s="95">
        <v>666.78509</v>
      </c>
      <c r="I101" s="95">
        <v>0</v>
      </c>
      <c r="J101" s="95">
        <v>666.78509</v>
      </c>
      <c r="K101" s="95">
        <v>0</v>
      </c>
      <c r="L101" s="95">
        <v>0</v>
      </c>
      <c r="M101" s="95">
        <v>0</v>
      </c>
      <c r="N101" s="95">
        <v>0</v>
      </c>
      <c r="O101" s="95">
        <v>666.78509</v>
      </c>
      <c r="P101" s="95">
        <v>0</v>
      </c>
      <c r="Q101" s="98" t="s">
        <v>251</v>
      </c>
    </row>
    <row r="102" spans="1:17" ht="63" customHeight="1">
      <c r="A102" s="9" t="s">
        <v>252</v>
      </c>
      <c r="B102" s="84" t="s">
        <v>253</v>
      </c>
      <c r="C102" s="95">
        <v>0</v>
      </c>
      <c r="D102" s="95">
        <v>0</v>
      </c>
      <c r="E102" s="95">
        <v>0</v>
      </c>
      <c r="F102" s="95">
        <v>0</v>
      </c>
      <c r="G102" s="95">
        <v>0</v>
      </c>
      <c r="H102" s="95">
        <v>0</v>
      </c>
      <c r="I102" s="95">
        <v>0</v>
      </c>
      <c r="J102" s="95">
        <v>0</v>
      </c>
      <c r="K102" s="95">
        <v>0</v>
      </c>
      <c r="L102" s="95">
        <v>0</v>
      </c>
      <c r="M102" s="95">
        <v>0</v>
      </c>
      <c r="N102" s="95">
        <v>0</v>
      </c>
      <c r="O102" s="95">
        <v>0</v>
      </c>
      <c r="P102" s="95">
        <v>0</v>
      </c>
      <c r="Q102" s="99"/>
    </row>
    <row r="103" spans="1:17" ht="66" customHeight="1">
      <c r="A103" s="9" t="s">
        <v>254</v>
      </c>
      <c r="B103" s="100" t="s">
        <v>255</v>
      </c>
      <c r="C103" s="95">
        <f>C104</f>
        <v>3257.05</v>
      </c>
      <c r="D103" s="95">
        <f>D104</f>
        <v>0</v>
      </c>
      <c r="E103" s="95">
        <f>E104</f>
        <v>2833.633</v>
      </c>
      <c r="F103" s="95">
        <f>F104</f>
        <v>0</v>
      </c>
      <c r="G103" s="95">
        <f>G104</f>
        <v>2833.633</v>
      </c>
      <c r="H103" s="95">
        <f>H104</f>
        <v>423.417</v>
      </c>
      <c r="I103" s="95">
        <f>I104</f>
        <v>0</v>
      </c>
      <c r="J103" s="95">
        <f>J104</f>
        <v>0</v>
      </c>
      <c r="K103" s="95">
        <f>K104</f>
        <v>0</v>
      </c>
      <c r="L103" s="95">
        <f>L104</f>
        <v>0</v>
      </c>
      <c r="M103" s="95">
        <f>M104</f>
        <v>0</v>
      </c>
      <c r="N103" s="95">
        <f>N104</f>
        <v>0</v>
      </c>
      <c r="O103" s="95">
        <f>O104</f>
        <v>0</v>
      </c>
      <c r="P103" s="95">
        <f>P104</f>
        <v>0</v>
      </c>
      <c r="Q103" s="101" t="s">
        <v>192</v>
      </c>
    </row>
    <row r="104" spans="1:17" ht="99.75" customHeight="1">
      <c r="A104" s="97" t="s">
        <v>256</v>
      </c>
      <c r="B104" s="70" t="s">
        <v>257</v>
      </c>
      <c r="C104" s="55">
        <v>3257.05</v>
      </c>
      <c r="D104" s="55">
        <v>0</v>
      </c>
      <c r="E104" s="55">
        <v>2833.633</v>
      </c>
      <c r="F104" s="55">
        <v>0</v>
      </c>
      <c r="G104" s="55">
        <v>2833.633</v>
      </c>
      <c r="H104" s="55">
        <v>423.417</v>
      </c>
      <c r="I104" s="55">
        <v>0</v>
      </c>
      <c r="J104" s="55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0</v>
      </c>
      <c r="Q104" s="102" t="s">
        <v>258</v>
      </c>
    </row>
    <row r="105" spans="1:256" s="52" customFormat="1" ht="110.25" customHeight="1">
      <c r="A105" s="9" t="s">
        <v>259</v>
      </c>
      <c r="B105" s="100" t="s">
        <v>260</v>
      </c>
      <c r="C105" s="95">
        <v>0</v>
      </c>
      <c r="D105" s="95">
        <v>0</v>
      </c>
      <c r="E105" s="95">
        <v>0</v>
      </c>
      <c r="F105" s="95">
        <v>0</v>
      </c>
      <c r="G105" s="95">
        <v>0</v>
      </c>
      <c r="H105" s="95">
        <v>0</v>
      </c>
      <c r="I105" s="95">
        <v>0</v>
      </c>
      <c r="J105" s="95">
        <v>0</v>
      </c>
      <c r="K105" s="95">
        <v>0</v>
      </c>
      <c r="L105" s="95">
        <v>0</v>
      </c>
      <c r="M105" s="95">
        <v>0</v>
      </c>
      <c r="N105" s="95">
        <v>0</v>
      </c>
      <c r="O105" s="95">
        <v>0</v>
      </c>
      <c r="P105" s="95">
        <v>0</v>
      </c>
      <c r="Q105" s="99"/>
      <c r="IU105" s="85"/>
      <c r="IV105" s="85"/>
    </row>
    <row r="106" spans="1:17" ht="47.25" customHeight="1">
      <c r="A106" s="9" t="s">
        <v>261</v>
      </c>
      <c r="B106" s="100" t="s">
        <v>262</v>
      </c>
      <c r="C106" s="95">
        <v>0</v>
      </c>
      <c r="D106" s="95">
        <v>0</v>
      </c>
      <c r="E106" s="95">
        <v>0</v>
      </c>
      <c r="F106" s="95">
        <v>0</v>
      </c>
      <c r="G106" s="95">
        <v>0</v>
      </c>
      <c r="H106" s="95">
        <v>0</v>
      </c>
      <c r="I106" s="95">
        <v>0</v>
      </c>
      <c r="J106" s="95">
        <v>0</v>
      </c>
      <c r="K106" s="95">
        <v>0</v>
      </c>
      <c r="L106" s="95">
        <v>0</v>
      </c>
      <c r="M106" s="95">
        <v>0</v>
      </c>
      <c r="N106" s="95">
        <v>0</v>
      </c>
      <c r="O106" s="95">
        <v>0</v>
      </c>
      <c r="P106" s="95">
        <v>0</v>
      </c>
      <c r="Q106" s="99"/>
    </row>
    <row r="107" spans="1:17" ht="63" customHeight="1">
      <c r="A107" s="9" t="s">
        <v>263</v>
      </c>
      <c r="B107" s="100" t="s">
        <v>264</v>
      </c>
      <c r="C107" s="95">
        <f>C108</f>
        <v>961.457</v>
      </c>
      <c r="D107" s="95">
        <f>D108</f>
        <v>0</v>
      </c>
      <c r="E107" s="95">
        <f>E108</f>
        <v>809.6</v>
      </c>
      <c r="F107" s="95">
        <f>F108</f>
        <v>0</v>
      </c>
      <c r="G107" s="95">
        <f>G108</f>
        <v>809.6</v>
      </c>
      <c r="H107" s="95">
        <f>H108</f>
        <v>151.857</v>
      </c>
      <c r="I107" s="95">
        <f>I108</f>
        <v>0</v>
      </c>
      <c r="J107" s="95">
        <f>J108</f>
        <v>961.4556</v>
      </c>
      <c r="K107" s="95">
        <f>K108</f>
        <v>0</v>
      </c>
      <c r="L107" s="95">
        <f>L108</f>
        <v>809.59882</v>
      </c>
      <c r="M107" s="95">
        <f>M108</f>
        <v>0</v>
      </c>
      <c r="N107" s="95">
        <f>N108</f>
        <v>809.59882</v>
      </c>
      <c r="O107" s="95">
        <f>O108</f>
        <v>151.85678</v>
      </c>
      <c r="P107" s="95">
        <f>P108</f>
        <v>0</v>
      </c>
      <c r="Q107" s="99"/>
    </row>
    <row r="108" spans="1:17" ht="44.25" customHeight="1">
      <c r="A108" s="97" t="s">
        <v>265</v>
      </c>
      <c r="B108" s="70" t="s">
        <v>266</v>
      </c>
      <c r="C108" s="71">
        <v>961.457</v>
      </c>
      <c r="D108" s="71">
        <v>0</v>
      </c>
      <c r="E108" s="71">
        <v>809.6</v>
      </c>
      <c r="F108" s="71">
        <v>0</v>
      </c>
      <c r="G108" s="71">
        <v>809.6</v>
      </c>
      <c r="H108" s="71">
        <v>151.857</v>
      </c>
      <c r="I108" s="71">
        <v>0</v>
      </c>
      <c r="J108" s="71">
        <v>961.4556</v>
      </c>
      <c r="K108" s="71">
        <v>0</v>
      </c>
      <c r="L108" s="71">
        <v>809.59882</v>
      </c>
      <c r="M108" s="71">
        <v>0</v>
      </c>
      <c r="N108" s="71">
        <v>809.59882</v>
      </c>
      <c r="O108" s="71">
        <v>151.85678</v>
      </c>
      <c r="P108" s="71">
        <v>0</v>
      </c>
      <c r="Q108" s="98" t="s">
        <v>267</v>
      </c>
    </row>
    <row r="109" spans="1:256" s="15" customFormat="1" ht="94.5" customHeight="1">
      <c r="A109" s="44" t="s">
        <v>268</v>
      </c>
      <c r="B109" s="45" t="s">
        <v>269</v>
      </c>
      <c r="C109" s="94">
        <f>C110+C111+C112</f>
        <v>14338.933</v>
      </c>
      <c r="D109" s="94">
        <f>D110+D111+D112</f>
        <v>0</v>
      </c>
      <c r="E109" s="94">
        <f>E110+E111+E112</f>
        <v>0</v>
      </c>
      <c r="F109" s="94">
        <f>F110+F111+F112</f>
        <v>0</v>
      </c>
      <c r="G109" s="94">
        <f>G110+G111+G112</f>
        <v>0</v>
      </c>
      <c r="H109" s="94">
        <f>H110+H111+H112</f>
        <v>14338.933</v>
      </c>
      <c r="I109" s="94">
        <f>I110+I111+I112</f>
        <v>0</v>
      </c>
      <c r="J109" s="94">
        <f>J110+J111+J112</f>
        <v>14338.933</v>
      </c>
      <c r="K109" s="94">
        <f>K110+K111+K112</f>
        <v>0</v>
      </c>
      <c r="L109" s="94">
        <f>L110+L111+L112</f>
        <v>0</v>
      </c>
      <c r="M109" s="94">
        <f>M110+M111+M112</f>
        <v>0</v>
      </c>
      <c r="N109" s="94">
        <f>N110+N111+N112</f>
        <v>0</v>
      </c>
      <c r="O109" s="94">
        <f>O110+O111+O112</f>
        <v>14338.933</v>
      </c>
      <c r="P109" s="94">
        <f>P110+P111+P112</f>
        <v>0</v>
      </c>
      <c r="Q109" s="47"/>
      <c r="IU109" s="16"/>
      <c r="IV109" s="16"/>
    </row>
    <row r="110" spans="1:17" ht="110.25" customHeight="1">
      <c r="A110" s="81" t="s">
        <v>270</v>
      </c>
      <c r="B110" s="70" t="s">
        <v>271</v>
      </c>
      <c r="C110" s="82">
        <v>36.933</v>
      </c>
      <c r="D110" s="103">
        <v>0</v>
      </c>
      <c r="E110" s="78">
        <v>0</v>
      </c>
      <c r="F110" s="103">
        <v>0</v>
      </c>
      <c r="G110" s="78">
        <v>0</v>
      </c>
      <c r="H110" s="82">
        <v>36.933</v>
      </c>
      <c r="I110" s="78">
        <v>0</v>
      </c>
      <c r="J110" s="78">
        <v>36.933</v>
      </c>
      <c r="K110" s="78">
        <v>0</v>
      </c>
      <c r="L110" s="78">
        <v>0</v>
      </c>
      <c r="M110" s="78">
        <v>0</v>
      </c>
      <c r="N110" s="78">
        <v>0</v>
      </c>
      <c r="O110" s="78">
        <v>36.933</v>
      </c>
      <c r="P110" s="78">
        <v>0</v>
      </c>
      <c r="Q110" s="70" t="s">
        <v>272</v>
      </c>
    </row>
    <row r="111" spans="1:17" ht="110.25" customHeight="1">
      <c r="A111" s="81" t="s">
        <v>273</v>
      </c>
      <c r="B111" s="70" t="s">
        <v>274</v>
      </c>
      <c r="C111" s="55">
        <v>9170</v>
      </c>
      <c r="D111" s="103">
        <v>0</v>
      </c>
      <c r="E111" s="78">
        <v>0</v>
      </c>
      <c r="F111" s="103">
        <v>0</v>
      </c>
      <c r="G111" s="78">
        <v>0</v>
      </c>
      <c r="H111" s="55">
        <v>9170</v>
      </c>
      <c r="I111" s="78">
        <v>0</v>
      </c>
      <c r="J111" s="55">
        <f aca="true" t="shared" si="11" ref="J111:J112">O111</f>
        <v>9170</v>
      </c>
      <c r="K111" s="55">
        <v>0</v>
      </c>
      <c r="L111" s="55">
        <v>0</v>
      </c>
      <c r="M111" s="55">
        <v>0</v>
      </c>
      <c r="N111" s="55">
        <v>0</v>
      </c>
      <c r="O111" s="55">
        <v>9170</v>
      </c>
      <c r="P111" s="55">
        <v>0</v>
      </c>
      <c r="Q111" s="33" t="s">
        <v>275</v>
      </c>
    </row>
    <row r="112" spans="1:17" ht="94.5" customHeight="1">
      <c r="A112" s="81" t="s">
        <v>276</v>
      </c>
      <c r="B112" s="70" t="s">
        <v>277</v>
      </c>
      <c r="C112" s="55">
        <v>5132</v>
      </c>
      <c r="D112" s="103">
        <v>0</v>
      </c>
      <c r="E112" s="78">
        <v>0</v>
      </c>
      <c r="F112" s="103">
        <v>0</v>
      </c>
      <c r="G112" s="78">
        <v>0</v>
      </c>
      <c r="H112" s="55">
        <v>5132</v>
      </c>
      <c r="I112" s="78">
        <v>0</v>
      </c>
      <c r="J112" s="55">
        <f t="shared" si="11"/>
        <v>5132</v>
      </c>
      <c r="K112" s="55">
        <v>0</v>
      </c>
      <c r="L112" s="55">
        <v>0</v>
      </c>
      <c r="M112" s="55">
        <v>0</v>
      </c>
      <c r="N112" s="55">
        <v>0</v>
      </c>
      <c r="O112" s="55">
        <v>5132</v>
      </c>
      <c r="P112" s="55">
        <v>0</v>
      </c>
      <c r="Q112" s="33" t="s">
        <v>278</v>
      </c>
    </row>
    <row r="113" spans="1:256" s="15" customFormat="1" ht="63" customHeight="1">
      <c r="A113" s="44" t="s">
        <v>279</v>
      </c>
      <c r="B113" s="45" t="s">
        <v>280</v>
      </c>
      <c r="C113" s="94">
        <f>C114+C155+C156</f>
        <v>52451.383149999994</v>
      </c>
      <c r="D113" s="94">
        <f>D114+D155+D156</f>
        <v>0</v>
      </c>
      <c r="E113" s="94">
        <f>E114+E155+E156</f>
        <v>0</v>
      </c>
      <c r="F113" s="94">
        <f>F114+F155+F156</f>
        <v>0</v>
      </c>
      <c r="G113" s="94">
        <f>G114+G155+G156</f>
        <v>0</v>
      </c>
      <c r="H113" s="94">
        <f>H114+H155+H156</f>
        <v>52451.383149999994</v>
      </c>
      <c r="I113" s="94">
        <f>I114+I155+I156</f>
        <v>0</v>
      </c>
      <c r="J113" s="94">
        <f>J114+J155+J156</f>
        <v>52160.46716</v>
      </c>
      <c r="K113" s="94">
        <f>K114+K155+K156</f>
        <v>0</v>
      </c>
      <c r="L113" s="94">
        <f>L114+L155+L156</f>
        <v>0</v>
      </c>
      <c r="M113" s="94">
        <f>M114+M155+M156</f>
        <v>0</v>
      </c>
      <c r="N113" s="94">
        <f>N114+N155+N156</f>
        <v>0</v>
      </c>
      <c r="O113" s="94">
        <f>O114+O155+O156</f>
        <v>52160.47008</v>
      </c>
      <c r="P113" s="94">
        <f>P114+P155+P156</f>
        <v>0</v>
      </c>
      <c r="Q113" s="47"/>
      <c r="IU113" s="16"/>
      <c r="IV113" s="16"/>
    </row>
    <row r="114" spans="1:17" ht="63" customHeight="1">
      <c r="A114" s="9" t="s">
        <v>281</v>
      </c>
      <c r="B114" s="80" t="s">
        <v>282</v>
      </c>
      <c r="C114" s="95">
        <f>C115+C126+C129+C133+C135+C138+C141+C143+C144</f>
        <v>52451.383149999994</v>
      </c>
      <c r="D114" s="95">
        <f>D115+D126+D129+D133+D135+D138+D141+D143+D144</f>
        <v>0</v>
      </c>
      <c r="E114" s="95">
        <f>E115+E126+E129+E133+E135+E138+E141+E143+E144</f>
        <v>0</v>
      </c>
      <c r="F114" s="95">
        <f>F115+F126+F129+F133+F135+F138+F141+F143+F144</f>
        <v>0</v>
      </c>
      <c r="G114" s="95">
        <f>G115+G126+G129+G133+G135+G138+G141+G143+G144</f>
        <v>0</v>
      </c>
      <c r="H114" s="95">
        <f>H115+H126+H129+H133+H135+H138+H141+H143+H144</f>
        <v>52451.383149999994</v>
      </c>
      <c r="I114" s="95">
        <f>I115+I126+I129+I133+I135+I138+I141+I143+I144</f>
        <v>0</v>
      </c>
      <c r="J114" s="95">
        <f>J115+J126+J129+J133+J135+J138+J141+J143+J144</f>
        <v>52160.46716</v>
      </c>
      <c r="K114" s="95">
        <f>K115+K126+K129+K133+K135+K138+K141+K143+K144</f>
        <v>0</v>
      </c>
      <c r="L114" s="95">
        <f>L115+L126+L129+L133+L135+L138+L141+L143+L144</f>
        <v>0</v>
      </c>
      <c r="M114" s="95">
        <f>M115+M126+M129+M133+M135+M138+M141+M143+M144</f>
        <v>0</v>
      </c>
      <c r="N114" s="95">
        <f>N115+N126+N129+N133+N135+N138+N141+N143+N144</f>
        <v>0</v>
      </c>
      <c r="O114" s="95">
        <f>O115+O126+O129+O133+O135+O138+O141+O143+O144</f>
        <v>52160.47008</v>
      </c>
      <c r="P114" s="95">
        <f>P115+P126+P129+P133+P135+P138+P141+P143+P144</f>
        <v>0</v>
      </c>
      <c r="Q114" s="99"/>
    </row>
    <row r="115" spans="1:17" ht="47.25" customHeight="1">
      <c r="A115" s="9" t="s">
        <v>283</v>
      </c>
      <c r="B115" s="80" t="s">
        <v>284</v>
      </c>
      <c r="C115" s="95">
        <f>SUM(C116:C125)</f>
        <v>5067.937750000001</v>
      </c>
      <c r="D115" s="95">
        <f>SUM(D116:D125)</f>
        <v>0</v>
      </c>
      <c r="E115" s="95">
        <f>SUM(E116:E125)</f>
        <v>0</v>
      </c>
      <c r="F115" s="95">
        <f>SUM(F116:F125)</f>
        <v>0</v>
      </c>
      <c r="G115" s="95">
        <f>SUM(G116:G125)</f>
        <v>0</v>
      </c>
      <c r="H115" s="95">
        <f>SUM(H116:H125)</f>
        <v>5067.937750000001</v>
      </c>
      <c r="I115" s="95">
        <f>SUM(I116:I125)</f>
        <v>0</v>
      </c>
      <c r="J115" s="95">
        <f>SUM(J116:J125)</f>
        <v>5064.13604</v>
      </c>
      <c r="K115" s="95">
        <f>SUM(K116:K125)</f>
        <v>0</v>
      </c>
      <c r="L115" s="95">
        <f>SUM(L116:L125)</f>
        <v>0</v>
      </c>
      <c r="M115" s="95">
        <f>SUM(M116:M125)</f>
        <v>0</v>
      </c>
      <c r="N115" s="95">
        <f>SUM(N116:N125)</f>
        <v>0</v>
      </c>
      <c r="O115" s="95">
        <f>SUM(O116:O125)</f>
        <v>5064.13604</v>
      </c>
      <c r="P115" s="95">
        <f>SUM(P116:P125)</f>
        <v>0</v>
      </c>
      <c r="Q115" s="99"/>
    </row>
    <row r="116" spans="1:17" ht="47.25" customHeight="1">
      <c r="A116" s="81" t="s">
        <v>285</v>
      </c>
      <c r="B116" s="33" t="s">
        <v>286</v>
      </c>
      <c r="C116" s="78">
        <v>264.4892</v>
      </c>
      <c r="D116" s="78">
        <v>0</v>
      </c>
      <c r="E116" s="78">
        <v>0</v>
      </c>
      <c r="F116" s="78">
        <v>0</v>
      </c>
      <c r="G116" s="78">
        <v>0</v>
      </c>
      <c r="H116" s="78">
        <v>264.4892</v>
      </c>
      <c r="I116" s="78">
        <v>0</v>
      </c>
      <c r="J116" s="78">
        <v>264.4886</v>
      </c>
      <c r="K116" s="78">
        <v>0</v>
      </c>
      <c r="L116" s="78">
        <v>0</v>
      </c>
      <c r="M116" s="78">
        <v>0</v>
      </c>
      <c r="N116" s="78">
        <v>0</v>
      </c>
      <c r="O116" s="78">
        <v>264.4886</v>
      </c>
      <c r="P116" s="78">
        <v>0</v>
      </c>
      <c r="Q116" s="33" t="s">
        <v>287</v>
      </c>
    </row>
    <row r="117" spans="1:17" ht="63" customHeight="1">
      <c r="A117" s="81" t="s">
        <v>288</v>
      </c>
      <c r="B117" s="33" t="s">
        <v>289</v>
      </c>
      <c r="C117" s="78">
        <v>70.671</v>
      </c>
      <c r="D117" s="78">
        <v>0</v>
      </c>
      <c r="E117" s="78">
        <v>0</v>
      </c>
      <c r="F117" s="78">
        <v>0</v>
      </c>
      <c r="G117" s="78">
        <v>0</v>
      </c>
      <c r="H117" s="78">
        <v>70.671</v>
      </c>
      <c r="I117" s="78">
        <v>0</v>
      </c>
      <c r="J117" s="78">
        <v>70.671</v>
      </c>
      <c r="K117" s="78">
        <v>0</v>
      </c>
      <c r="L117" s="78">
        <v>0</v>
      </c>
      <c r="M117" s="78">
        <v>0</v>
      </c>
      <c r="N117" s="78">
        <v>0</v>
      </c>
      <c r="O117" s="78">
        <v>70.671</v>
      </c>
      <c r="P117" s="78">
        <v>0</v>
      </c>
      <c r="Q117" s="33" t="s">
        <v>290</v>
      </c>
    </row>
    <row r="118" spans="1:17" ht="94.5" customHeight="1">
      <c r="A118" s="81" t="s">
        <v>291</v>
      </c>
      <c r="B118" s="33" t="s">
        <v>292</v>
      </c>
      <c r="C118" s="78">
        <v>98.808</v>
      </c>
      <c r="D118" s="78">
        <v>0</v>
      </c>
      <c r="E118" s="78">
        <v>0</v>
      </c>
      <c r="F118" s="78">
        <v>0</v>
      </c>
      <c r="G118" s="78">
        <v>0</v>
      </c>
      <c r="H118" s="78">
        <v>98.808</v>
      </c>
      <c r="I118" s="78">
        <v>0</v>
      </c>
      <c r="J118" s="78">
        <v>98.808</v>
      </c>
      <c r="K118" s="78">
        <v>0</v>
      </c>
      <c r="L118" s="78">
        <v>0</v>
      </c>
      <c r="M118" s="78">
        <v>0</v>
      </c>
      <c r="N118" s="78">
        <v>0</v>
      </c>
      <c r="O118" s="78">
        <v>98.808</v>
      </c>
      <c r="P118" s="78">
        <v>0</v>
      </c>
      <c r="Q118" s="33" t="s">
        <v>293</v>
      </c>
    </row>
    <row r="119" spans="1:17" ht="63" customHeight="1">
      <c r="A119" s="81" t="s">
        <v>294</v>
      </c>
      <c r="B119" s="33" t="s">
        <v>295</v>
      </c>
      <c r="C119" s="78">
        <v>2357.27671</v>
      </c>
      <c r="D119" s="78">
        <v>0</v>
      </c>
      <c r="E119" s="78">
        <v>0</v>
      </c>
      <c r="F119" s="78">
        <v>0</v>
      </c>
      <c r="G119" s="78">
        <v>0</v>
      </c>
      <c r="H119" s="78">
        <v>2357.27671</v>
      </c>
      <c r="I119" s="78">
        <v>0</v>
      </c>
      <c r="J119" s="78">
        <v>2357.27671</v>
      </c>
      <c r="K119" s="78">
        <v>0</v>
      </c>
      <c r="L119" s="78">
        <v>0</v>
      </c>
      <c r="M119" s="78">
        <v>0</v>
      </c>
      <c r="N119" s="78">
        <v>0</v>
      </c>
      <c r="O119" s="78">
        <v>2357.27671</v>
      </c>
      <c r="P119" s="78">
        <v>0</v>
      </c>
      <c r="Q119" s="33" t="s">
        <v>296</v>
      </c>
    </row>
    <row r="120" spans="1:17" ht="63" customHeight="1">
      <c r="A120" s="81" t="s">
        <v>297</v>
      </c>
      <c r="B120" s="33" t="s">
        <v>298</v>
      </c>
      <c r="C120" s="78">
        <v>1196.88684</v>
      </c>
      <c r="D120" s="78">
        <v>0</v>
      </c>
      <c r="E120" s="78">
        <v>0</v>
      </c>
      <c r="F120" s="78">
        <v>0</v>
      </c>
      <c r="G120" s="78">
        <v>0</v>
      </c>
      <c r="H120" s="78">
        <v>1196.88684</v>
      </c>
      <c r="I120" s="78">
        <v>0</v>
      </c>
      <c r="J120" s="78">
        <v>1193.08573</v>
      </c>
      <c r="K120" s="78">
        <v>0</v>
      </c>
      <c r="L120" s="78">
        <v>0</v>
      </c>
      <c r="M120" s="78">
        <v>0</v>
      </c>
      <c r="N120" s="78">
        <v>0</v>
      </c>
      <c r="O120" s="78">
        <v>1193.08573</v>
      </c>
      <c r="P120" s="78">
        <v>0</v>
      </c>
      <c r="Q120" s="33" t="s">
        <v>299</v>
      </c>
    </row>
    <row r="121" spans="1:17" ht="110.25" customHeight="1">
      <c r="A121" s="81" t="s">
        <v>300</v>
      </c>
      <c r="B121" s="33" t="s">
        <v>301</v>
      </c>
      <c r="C121" s="78">
        <v>83.346</v>
      </c>
      <c r="D121" s="78">
        <v>0</v>
      </c>
      <c r="E121" s="78">
        <v>0</v>
      </c>
      <c r="F121" s="78">
        <v>0</v>
      </c>
      <c r="G121" s="78">
        <v>0</v>
      </c>
      <c r="H121" s="78">
        <v>83.346</v>
      </c>
      <c r="I121" s="78">
        <v>0</v>
      </c>
      <c r="J121" s="78">
        <v>83.346</v>
      </c>
      <c r="K121" s="78">
        <v>0</v>
      </c>
      <c r="L121" s="78">
        <v>0</v>
      </c>
      <c r="M121" s="78">
        <v>0</v>
      </c>
      <c r="N121" s="78">
        <v>0</v>
      </c>
      <c r="O121" s="78">
        <v>83.346</v>
      </c>
      <c r="P121" s="78">
        <v>0</v>
      </c>
      <c r="Q121" s="33" t="s">
        <v>302</v>
      </c>
    </row>
    <row r="122" spans="1:17" ht="47.25" customHeight="1">
      <c r="A122" s="81" t="s">
        <v>303</v>
      </c>
      <c r="B122" s="33" t="s">
        <v>304</v>
      </c>
      <c r="C122" s="78">
        <v>85.736</v>
      </c>
      <c r="D122" s="78">
        <v>0</v>
      </c>
      <c r="E122" s="78">
        <v>0</v>
      </c>
      <c r="F122" s="78">
        <v>0</v>
      </c>
      <c r="G122" s="78">
        <v>0</v>
      </c>
      <c r="H122" s="78">
        <v>85.736</v>
      </c>
      <c r="I122" s="78">
        <v>0</v>
      </c>
      <c r="J122" s="78">
        <v>85.736</v>
      </c>
      <c r="K122" s="78">
        <v>0</v>
      </c>
      <c r="L122" s="78">
        <v>0</v>
      </c>
      <c r="M122" s="78">
        <v>0</v>
      </c>
      <c r="N122" s="78">
        <v>0</v>
      </c>
      <c r="O122" s="78">
        <v>85.736</v>
      </c>
      <c r="P122" s="78">
        <v>0</v>
      </c>
      <c r="Q122" s="33" t="s">
        <v>305</v>
      </c>
    </row>
    <row r="123" spans="1:17" ht="47.25" customHeight="1">
      <c r="A123" s="81" t="s">
        <v>306</v>
      </c>
      <c r="B123" s="33" t="s">
        <v>307</v>
      </c>
      <c r="C123" s="78">
        <v>488.915</v>
      </c>
      <c r="D123" s="78">
        <v>0</v>
      </c>
      <c r="E123" s="78">
        <v>0</v>
      </c>
      <c r="F123" s="78">
        <v>0</v>
      </c>
      <c r="G123" s="78">
        <v>0</v>
      </c>
      <c r="H123" s="78">
        <v>488.915</v>
      </c>
      <c r="I123" s="78">
        <v>0</v>
      </c>
      <c r="J123" s="78">
        <v>488.915</v>
      </c>
      <c r="K123" s="78">
        <v>0</v>
      </c>
      <c r="L123" s="78">
        <v>0</v>
      </c>
      <c r="M123" s="78">
        <v>0</v>
      </c>
      <c r="N123" s="78">
        <v>0</v>
      </c>
      <c r="O123" s="78">
        <v>488.915</v>
      </c>
      <c r="P123" s="78">
        <v>0</v>
      </c>
      <c r="Q123" s="33" t="s">
        <v>308</v>
      </c>
    </row>
    <row r="124" spans="1:17" ht="50.25" customHeight="1">
      <c r="A124" s="81" t="s">
        <v>309</v>
      </c>
      <c r="B124" s="33" t="s">
        <v>310</v>
      </c>
      <c r="C124" s="78">
        <v>18.846</v>
      </c>
      <c r="D124" s="78">
        <v>0</v>
      </c>
      <c r="E124" s="78">
        <v>0</v>
      </c>
      <c r="F124" s="78">
        <v>0</v>
      </c>
      <c r="G124" s="78">
        <v>0</v>
      </c>
      <c r="H124" s="78">
        <v>18.846</v>
      </c>
      <c r="I124" s="78">
        <v>0</v>
      </c>
      <c r="J124" s="78">
        <v>18.846</v>
      </c>
      <c r="K124" s="78">
        <v>0</v>
      </c>
      <c r="L124" s="78">
        <v>0</v>
      </c>
      <c r="M124" s="78">
        <v>0</v>
      </c>
      <c r="N124" s="78">
        <v>0</v>
      </c>
      <c r="O124" s="78">
        <v>18.846</v>
      </c>
      <c r="P124" s="78">
        <v>0</v>
      </c>
      <c r="Q124" s="33" t="s">
        <v>311</v>
      </c>
    </row>
    <row r="125" spans="1:17" ht="57.75" customHeight="1">
      <c r="A125" s="81" t="s">
        <v>312</v>
      </c>
      <c r="B125" s="33" t="s">
        <v>313</v>
      </c>
      <c r="C125" s="78">
        <v>402.963</v>
      </c>
      <c r="D125" s="78">
        <v>0</v>
      </c>
      <c r="E125" s="78">
        <v>0</v>
      </c>
      <c r="F125" s="78">
        <v>0</v>
      </c>
      <c r="G125" s="78">
        <v>0</v>
      </c>
      <c r="H125" s="78">
        <v>402.963</v>
      </c>
      <c r="I125" s="78">
        <v>0</v>
      </c>
      <c r="J125" s="78">
        <v>402.963</v>
      </c>
      <c r="K125" s="78">
        <v>0</v>
      </c>
      <c r="L125" s="78">
        <v>0</v>
      </c>
      <c r="M125" s="78">
        <v>0</v>
      </c>
      <c r="N125" s="78">
        <v>0</v>
      </c>
      <c r="O125" s="78">
        <v>402.963</v>
      </c>
      <c r="P125" s="78">
        <v>0</v>
      </c>
      <c r="Q125" s="33" t="s">
        <v>314</v>
      </c>
    </row>
    <row r="126" spans="1:17" ht="47.25" customHeight="1">
      <c r="A126" s="9" t="s">
        <v>315</v>
      </c>
      <c r="B126" s="80" t="s">
        <v>316</v>
      </c>
      <c r="C126" s="95">
        <f>SUM(C127:C128)</f>
        <v>606.108</v>
      </c>
      <c r="D126" s="95">
        <f>SUM(D127:D128)</f>
        <v>0</v>
      </c>
      <c r="E126" s="95">
        <f>SUM(E127:E128)</f>
        <v>0</v>
      </c>
      <c r="F126" s="95">
        <f>SUM(F127:F128)</f>
        <v>0</v>
      </c>
      <c r="G126" s="95">
        <f>SUM(G127:G128)</f>
        <v>0</v>
      </c>
      <c r="H126" s="95">
        <f>SUM(H127:H128)</f>
        <v>606.108</v>
      </c>
      <c r="I126" s="95">
        <f>SUM(I127:I128)</f>
        <v>0</v>
      </c>
      <c r="J126" s="95">
        <f>SUM(J127:J128)</f>
        <v>606.108</v>
      </c>
      <c r="K126" s="95">
        <f>SUM(K127:K128)</f>
        <v>0</v>
      </c>
      <c r="L126" s="95">
        <f>SUM(L127:L128)</f>
        <v>0</v>
      </c>
      <c r="M126" s="95">
        <f>SUM(M127:M128)</f>
        <v>0</v>
      </c>
      <c r="N126" s="95">
        <f>SUM(N127:N128)</f>
        <v>0</v>
      </c>
      <c r="O126" s="95">
        <f>SUM(O127:O128)</f>
        <v>606.108</v>
      </c>
      <c r="P126" s="95">
        <f>SUM(P127:P128)</f>
        <v>0</v>
      </c>
      <c r="Q126" s="99"/>
    </row>
    <row r="127" spans="1:17" ht="47.25" customHeight="1">
      <c r="A127" s="81" t="s">
        <v>317</v>
      </c>
      <c r="B127" s="33" t="s">
        <v>318</v>
      </c>
      <c r="C127" s="78">
        <v>240.408</v>
      </c>
      <c r="D127" s="78">
        <v>0</v>
      </c>
      <c r="E127" s="78">
        <v>0</v>
      </c>
      <c r="F127" s="78">
        <v>0</v>
      </c>
      <c r="G127" s="78">
        <v>0</v>
      </c>
      <c r="H127" s="78">
        <v>240.408</v>
      </c>
      <c r="I127" s="78">
        <v>0</v>
      </c>
      <c r="J127" s="78">
        <v>240.408</v>
      </c>
      <c r="K127" s="78">
        <v>0</v>
      </c>
      <c r="L127" s="78">
        <v>0</v>
      </c>
      <c r="M127" s="78">
        <v>0</v>
      </c>
      <c r="N127" s="78">
        <v>0</v>
      </c>
      <c r="O127" s="78">
        <v>240.408</v>
      </c>
      <c r="P127" s="78">
        <v>0</v>
      </c>
      <c r="Q127" s="33" t="s">
        <v>319</v>
      </c>
    </row>
    <row r="128" spans="1:17" ht="94.5" customHeight="1">
      <c r="A128" s="81" t="s">
        <v>320</v>
      </c>
      <c r="B128" s="33" t="s">
        <v>321</v>
      </c>
      <c r="C128" s="78">
        <f>H128</f>
        <v>365.7</v>
      </c>
      <c r="D128" s="78">
        <v>0</v>
      </c>
      <c r="E128" s="78">
        <v>0</v>
      </c>
      <c r="F128" s="78">
        <v>0</v>
      </c>
      <c r="G128" s="78">
        <v>0</v>
      </c>
      <c r="H128" s="78">
        <v>365.7</v>
      </c>
      <c r="I128" s="78">
        <v>0</v>
      </c>
      <c r="J128" s="78">
        <f>O128</f>
        <v>365.7</v>
      </c>
      <c r="K128" s="78">
        <v>0</v>
      </c>
      <c r="L128" s="78">
        <v>0</v>
      </c>
      <c r="M128" s="78">
        <v>0</v>
      </c>
      <c r="N128" s="78">
        <v>0</v>
      </c>
      <c r="O128" s="78">
        <v>365.7</v>
      </c>
      <c r="P128" s="78">
        <v>0</v>
      </c>
      <c r="Q128" s="33" t="s">
        <v>322</v>
      </c>
    </row>
    <row r="129" spans="1:17" ht="47.25" customHeight="1">
      <c r="A129" s="9" t="s">
        <v>323</v>
      </c>
      <c r="B129" s="80" t="s">
        <v>324</v>
      </c>
      <c r="C129" s="95">
        <f>C130+C131+C132</f>
        <v>8198.77881</v>
      </c>
      <c r="D129" s="95">
        <f>D130+D131+D132</f>
        <v>0</v>
      </c>
      <c r="E129" s="95">
        <f>E130+E131+E132</f>
        <v>0</v>
      </c>
      <c r="F129" s="95">
        <f>F130+F131+F132</f>
        <v>0</v>
      </c>
      <c r="G129" s="95">
        <f>G130+G131+G132</f>
        <v>0</v>
      </c>
      <c r="H129" s="95">
        <f>H130+H131+H132</f>
        <v>8198.77881</v>
      </c>
      <c r="I129" s="95">
        <f>I130+I131+I132</f>
        <v>0</v>
      </c>
      <c r="J129" s="95">
        <f>J130+J131+J132</f>
        <v>8190.02747</v>
      </c>
      <c r="K129" s="95">
        <f>K130+K131+K132</f>
        <v>0</v>
      </c>
      <c r="L129" s="95">
        <f>L130+L131+L132</f>
        <v>0</v>
      </c>
      <c r="M129" s="95">
        <f>M130+M131+M132</f>
        <v>0</v>
      </c>
      <c r="N129" s="95">
        <f>N130+N131+N132</f>
        <v>0</v>
      </c>
      <c r="O129" s="95">
        <f>O130+O131+O132</f>
        <v>8190.03039</v>
      </c>
      <c r="P129" s="95">
        <f>P130+P131+P132</f>
        <v>0</v>
      </c>
      <c r="Q129" s="99"/>
    </row>
    <row r="130" spans="1:17" ht="110.25" customHeight="1">
      <c r="A130" s="81" t="s">
        <v>325</v>
      </c>
      <c r="B130" s="33" t="s">
        <v>326</v>
      </c>
      <c r="C130" s="78">
        <v>877.46412</v>
      </c>
      <c r="D130" s="78">
        <v>0</v>
      </c>
      <c r="E130" s="78">
        <v>0</v>
      </c>
      <c r="F130" s="78">
        <v>0</v>
      </c>
      <c r="G130" s="78">
        <v>0</v>
      </c>
      <c r="H130" s="78">
        <v>877.46412</v>
      </c>
      <c r="I130" s="78">
        <v>0</v>
      </c>
      <c r="J130" s="78">
        <v>868.71602</v>
      </c>
      <c r="K130" s="78">
        <v>0</v>
      </c>
      <c r="L130" s="78">
        <v>0</v>
      </c>
      <c r="M130" s="78">
        <v>0</v>
      </c>
      <c r="N130" s="78">
        <v>0</v>
      </c>
      <c r="O130" s="78">
        <v>868.71602</v>
      </c>
      <c r="P130" s="78">
        <v>0</v>
      </c>
      <c r="Q130" s="33" t="s">
        <v>327</v>
      </c>
    </row>
    <row r="131" spans="1:17" ht="90.75" customHeight="1">
      <c r="A131" s="81" t="s">
        <v>328</v>
      </c>
      <c r="B131" s="33" t="s">
        <v>329</v>
      </c>
      <c r="C131" s="78">
        <v>6347.30292</v>
      </c>
      <c r="D131" s="78">
        <v>0</v>
      </c>
      <c r="E131" s="78">
        <v>0</v>
      </c>
      <c r="F131" s="78">
        <v>0</v>
      </c>
      <c r="G131" s="78">
        <v>0</v>
      </c>
      <c r="H131" s="78">
        <v>6347.30292</v>
      </c>
      <c r="I131" s="78">
        <v>0</v>
      </c>
      <c r="J131" s="78">
        <v>6347.3</v>
      </c>
      <c r="K131" s="78">
        <v>0</v>
      </c>
      <c r="L131" s="78">
        <v>0</v>
      </c>
      <c r="M131" s="78">
        <v>0</v>
      </c>
      <c r="N131" s="78">
        <v>0</v>
      </c>
      <c r="O131" s="78">
        <v>6347.30292</v>
      </c>
      <c r="P131" s="78">
        <v>0</v>
      </c>
      <c r="Q131" s="33" t="s">
        <v>330</v>
      </c>
    </row>
    <row r="132" spans="1:17" ht="90.75" customHeight="1">
      <c r="A132" s="81" t="s">
        <v>331</v>
      </c>
      <c r="B132" s="33" t="s">
        <v>332</v>
      </c>
      <c r="C132" s="78">
        <v>974.01177</v>
      </c>
      <c r="D132" s="78">
        <v>0</v>
      </c>
      <c r="E132" s="78">
        <v>0</v>
      </c>
      <c r="F132" s="78">
        <v>0</v>
      </c>
      <c r="G132" s="78">
        <v>0</v>
      </c>
      <c r="H132" s="78">
        <v>974.01177</v>
      </c>
      <c r="I132" s="78">
        <v>0</v>
      </c>
      <c r="J132" s="78">
        <v>974.01145</v>
      </c>
      <c r="K132" s="78">
        <v>0</v>
      </c>
      <c r="L132" s="78">
        <v>0</v>
      </c>
      <c r="M132" s="78">
        <v>0</v>
      </c>
      <c r="N132" s="78">
        <v>0</v>
      </c>
      <c r="O132" s="78">
        <v>974.01145</v>
      </c>
      <c r="P132" s="78">
        <v>0</v>
      </c>
      <c r="Q132" s="33" t="s">
        <v>333</v>
      </c>
    </row>
    <row r="133" spans="1:256" s="52" customFormat="1" ht="31.5" customHeight="1">
      <c r="A133" s="83" t="s">
        <v>334</v>
      </c>
      <c r="B133" s="104" t="s">
        <v>335</v>
      </c>
      <c r="C133" s="10">
        <f>C134</f>
        <v>71.172</v>
      </c>
      <c r="D133" s="10">
        <f>D134</f>
        <v>0</v>
      </c>
      <c r="E133" s="10">
        <f>E134</f>
        <v>0</v>
      </c>
      <c r="F133" s="10">
        <f>F134</f>
        <v>0</v>
      </c>
      <c r="G133" s="10">
        <f>G134</f>
        <v>0</v>
      </c>
      <c r="H133" s="10">
        <f>H134</f>
        <v>71.172</v>
      </c>
      <c r="I133" s="10">
        <f>I134</f>
        <v>0</v>
      </c>
      <c r="J133" s="10">
        <f>J134</f>
        <v>71.172</v>
      </c>
      <c r="K133" s="10">
        <f>K134</f>
        <v>0</v>
      </c>
      <c r="L133" s="10">
        <f>L134</f>
        <v>0</v>
      </c>
      <c r="M133" s="10">
        <f>M134</f>
        <v>0</v>
      </c>
      <c r="N133" s="10">
        <f>N134</f>
        <v>0</v>
      </c>
      <c r="O133" s="10">
        <f>O134</f>
        <v>71.172</v>
      </c>
      <c r="P133" s="10">
        <f>P134</f>
        <v>0</v>
      </c>
      <c r="Q133" s="104"/>
      <c r="IU133" s="85"/>
      <c r="IV133" s="85"/>
    </row>
    <row r="134" spans="1:17" ht="63" customHeight="1">
      <c r="A134" s="81" t="s">
        <v>336</v>
      </c>
      <c r="B134" s="33" t="s">
        <v>337</v>
      </c>
      <c r="C134" s="78">
        <v>71.172</v>
      </c>
      <c r="D134" s="78">
        <v>0</v>
      </c>
      <c r="E134" s="78">
        <v>0</v>
      </c>
      <c r="F134" s="78">
        <v>0</v>
      </c>
      <c r="G134" s="78">
        <v>0</v>
      </c>
      <c r="H134" s="78">
        <v>71.172</v>
      </c>
      <c r="I134" s="78">
        <v>0</v>
      </c>
      <c r="J134" s="78">
        <v>71.172</v>
      </c>
      <c r="K134" s="78">
        <v>0</v>
      </c>
      <c r="L134" s="78">
        <v>0</v>
      </c>
      <c r="M134" s="78">
        <v>0</v>
      </c>
      <c r="N134" s="78">
        <v>0</v>
      </c>
      <c r="O134" s="78">
        <v>71.172</v>
      </c>
      <c r="P134" s="78">
        <v>0</v>
      </c>
      <c r="Q134" s="33" t="s">
        <v>338</v>
      </c>
    </row>
    <row r="135" spans="1:17" ht="47.25" customHeight="1">
      <c r="A135" s="83" t="s">
        <v>339</v>
      </c>
      <c r="B135" s="104" t="s">
        <v>340</v>
      </c>
      <c r="C135" s="10">
        <f>C136+C137</f>
        <v>4887.409</v>
      </c>
      <c r="D135" s="10">
        <f>D136+D137</f>
        <v>0</v>
      </c>
      <c r="E135" s="10">
        <f>E136+E137</f>
        <v>0</v>
      </c>
      <c r="F135" s="10">
        <f>F136+F137</f>
        <v>0</v>
      </c>
      <c r="G135" s="10">
        <f>G136+G137</f>
        <v>0</v>
      </c>
      <c r="H135" s="10">
        <f>H136+H137</f>
        <v>4887.409</v>
      </c>
      <c r="I135" s="10">
        <f>I136+I137</f>
        <v>0</v>
      </c>
      <c r="J135" s="10">
        <f>J136+J137</f>
        <v>4887.409</v>
      </c>
      <c r="K135" s="10">
        <f>K136+K137</f>
        <v>0</v>
      </c>
      <c r="L135" s="10">
        <f>L136+L137</f>
        <v>0</v>
      </c>
      <c r="M135" s="10">
        <f>M136+M137</f>
        <v>0</v>
      </c>
      <c r="N135" s="10">
        <f>N136+N137</f>
        <v>0</v>
      </c>
      <c r="O135" s="10">
        <f>O136+O137</f>
        <v>4887.409</v>
      </c>
      <c r="P135" s="10">
        <f>P136+P137</f>
        <v>0</v>
      </c>
      <c r="Q135" s="104"/>
    </row>
    <row r="136" spans="1:17" ht="15.75" customHeight="1">
      <c r="A136" s="81" t="s">
        <v>341</v>
      </c>
      <c r="B136" s="33" t="s">
        <v>342</v>
      </c>
      <c r="C136" s="78">
        <v>3617</v>
      </c>
      <c r="D136" s="78">
        <v>0</v>
      </c>
      <c r="E136" s="78">
        <v>0</v>
      </c>
      <c r="F136" s="78">
        <v>0</v>
      </c>
      <c r="G136" s="78">
        <v>0</v>
      </c>
      <c r="H136" s="78">
        <v>3617</v>
      </c>
      <c r="I136" s="78">
        <v>0</v>
      </c>
      <c r="J136" s="78">
        <v>3617</v>
      </c>
      <c r="K136" s="78">
        <v>0</v>
      </c>
      <c r="L136" s="78">
        <v>0</v>
      </c>
      <c r="M136" s="78">
        <v>0</v>
      </c>
      <c r="N136" s="78">
        <v>0</v>
      </c>
      <c r="O136" s="78">
        <v>3617</v>
      </c>
      <c r="P136" s="78">
        <v>0</v>
      </c>
      <c r="Q136" s="33" t="s">
        <v>343</v>
      </c>
    </row>
    <row r="137" spans="1:17" ht="40.5" customHeight="1">
      <c r="A137" s="81" t="s">
        <v>344</v>
      </c>
      <c r="B137" s="33" t="s">
        <v>345</v>
      </c>
      <c r="C137" s="78">
        <f>H137</f>
        <v>1270.409</v>
      </c>
      <c r="D137" s="78">
        <v>0</v>
      </c>
      <c r="E137" s="78">
        <v>0</v>
      </c>
      <c r="F137" s="78">
        <v>0</v>
      </c>
      <c r="G137" s="78">
        <v>0</v>
      </c>
      <c r="H137" s="78">
        <v>1270.409</v>
      </c>
      <c r="I137" s="78">
        <v>0</v>
      </c>
      <c r="J137" s="78">
        <f>O137</f>
        <v>1270.409</v>
      </c>
      <c r="K137" s="78">
        <v>0</v>
      </c>
      <c r="L137" s="78">
        <v>0</v>
      </c>
      <c r="M137" s="78">
        <v>0</v>
      </c>
      <c r="N137" s="78">
        <v>0</v>
      </c>
      <c r="O137" s="78">
        <v>1270.409</v>
      </c>
      <c r="P137" s="78">
        <v>0</v>
      </c>
      <c r="Q137" s="33" t="s">
        <v>346</v>
      </c>
    </row>
    <row r="138" spans="1:17" ht="94.5" customHeight="1">
      <c r="A138" s="83" t="s">
        <v>347</v>
      </c>
      <c r="B138" s="104" t="s">
        <v>348</v>
      </c>
      <c r="C138" s="10">
        <f>C139+C140</f>
        <v>4040.55</v>
      </c>
      <c r="D138" s="10">
        <f>D139+D140</f>
        <v>0</v>
      </c>
      <c r="E138" s="10">
        <f>E139+E140</f>
        <v>0</v>
      </c>
      <c r="F138" s="10">
        <f>F139+F140</f>
        <v>0</v>
      </c>
      <c r="G138" s="10">
        <f>G139+G140</f>
        <v>0</v>
      </c>
      <c r="H138" s="10">
        <f>H139+H140</f>
        <v>4040.55</v>
      </c>
      <c r="I138" s="10">
        <f>I139+I140</f>
        <v>0</v>
      </c>
      <c r="J138" s="10">
        <f>J139+J140</f>
        <v>3905.8456699999997</v>
      </c>
      <c r="K138" s="10">
        <f>K139+K140</f>
        <v>0</v>
      </c>
      <c r="L138" s="10">
        <f>L139+L140</f>
        <v>0</v>
      </c>
      <c r="M138" s="10">
        <f>M139+M140</f>
        <v>0</v>
      </c>
      <c r="N138" s="10">
        <f>N139+N140</f>
        <v>0</v>
      </c>
      <c r="O138" s="10">
        <f>O139+O140</f>
        <v>3905.8456699999997</v>
      </c>
      <c r="P138" s="10">
        <f>P139+P140</f>
        <v>0</v>
      </c>
      <c r="Q138" s="104"/>
    </row>
    <row r="139" spans="1:17" ht="47.25" customHeight="1">
      <c r="A139" s="81" t="s">
        <v>349</v>
      </c>
      <c r="B139" s="33" t="s">
        <v>350</v>
      </c>
      <c r="C139" s="10">
        <f aca="true" t="shared" si="12" ref="C139:C140">H139</f>
        <v>2184.05</v>
      </c>
      <c r="D139" s="10">
        <v>0</v>
      </c>
      <c r="E139" s="10">
        <v>0</v>
      </c>
      <c r="F139" s="10">
        <v>0</v>
      </c>
      <c r="G139" s="10">
        <v>0</v>
      </c>
      <c r="H139" s="10">
        <v>2184.05</v>
      </c>
      <c r="I139" s="10">
        <v>0</v>
      </c>
      <c r="J139" s="10">
        <f aca="true" t="shared" si="13" ref="J139:J140">O139</f>
        <v>2174.76667</v>
      </c>
      <c r="K139" s="10">
        <v>0</v>
      </c>
      <c r="L139" s="10">
        <v>0</v>
      </c>
      <c r="M139" s="10">
        <v>0</v>
      </c>
      <c r="N139" s="10">
        <v>0</v>
      </c>
      <c r="O139" s="10">
        <v>2174.76667</v>
      </c>
      <c r="P139" s="10">
        <v>0</v>
      </c>
      <c r="Q139" s="33" t="s">
        <v>351</v>
      </c>
    </row>
    <row r="140" spans="1:17" ht="31.5" customHeight="1">
      <c r="A140" s="81" t="s">
        <v>352</v>
      </c>
      <c r="B140" s="33" t="s">
        <v>353</v>
      </c>
      <c r="C140" s="10">
        <f t="shared" si="12"/>
        <v>1856.5</v>
      </c>
      <c r="D140" s="10">
        <v>0</v>
      </c>
      <c r="E140" s="10">
        <v>0</v>
      </c>
      <c r="F140" s="10">
        <v>0</v>
      </c>
      <c r="G140" s="10">
        <v>0</v>
      </c>
      <c r="H140" s="10">
        <v>1856.5</v>
      </c>
      <c r="I140" s="10">
        <v>0</v>
      </c>
      <c r="J140" s="10">
        <f t="shared" si="13"/>
        <v>1731.079</v>
      </c>
      <c r="K140" s="10">
        <v>0</v>
      </c>
      <c r="L140" s="10">
        <v>0</v>
      </c>
      <c r="M140" s="10">
        <v>0</v>
      </c>
      <c r="N140" s="10">
        <v>0</v>
      </c>
      <c r="O140" s="10">
        <v>1731.079</v>
      </c>
      <c r="P140" s="10">
        <v>0</v>
      </c>
      <c r="Q140" s="33" t="s">
        <v>354</v>
      </c>
    </row>
    <row r="141" spans="1:17" ht="31.5" customHeight="1">
      <c r="A141" s="83" t="s">
        <v>355</v>
      </c>
      <c r="B141" s="104" t="s">
        <v>356</v>
      </c>
      <c r="C141" s="10">
        <f>C142</f>
        <v>2959.103</v>
      </c>
      <c r="D141" s="10">
        <f>D142</f>
        <v>0</v>
      </c>
      <c r="E141" s="10">
        <f>E142</f>
        <v>0</v>
      </c>
      <c r="F141" s="10">
        <f>F142</f>
        <v>0</v>
      </c>
      <c r="G141" s="10">
        <f>G142</f>
        <v>0</v>
      </c>
      <c r="H141" s="10">
        <f>H142</f>
        <v>2959.103</v>
      </c>
      <c r="I141" s="10">
        <f>I142</f>
        <v>0</v>
      </c>
      <c r="J141" s="10">
        <f>J142</f>
        <v>2959.103</v>
      </c>
      <c r="K141" s="10">
        <f>K142</f>
        <v>0</v>
      </c>
      <c r="L141" s="10">
        <f>L142</f>
        <v>0</v>
      </c>
      <c r="M141" s="10">
        <f>M142</f>
        <v>0</v>
      </c>
      <c r="N141" s="10">
        <f>N142</f>
        <v>0</v>
      </c>
      <c r="O141" s="10">
        <f>O142</f>
        <v>2959.103</v>
      </c>
      <c r="P141" s="10">
        <f>P142</f>
        <v>0</v>
      </c>
      <c r="Q141" s="104"/>
    </row>
    <row r="142" spans="1:17" ht="60.75" customHeight="1">
      <c r="A142" s="81" t="s">
        <v>357</v>
      </c>
      <c r="B142" s="33" t="s">
        <v>358</v>
      </c>
      <c r="C142" s="10">
        <f>H142</f>
        <v>2959.103</v>
      </c>
      <c r="D142" s="10">
        <v>0</v>
      </c>
      <c r="E142" s="10">
        <v>0</v>
      </c>
      <c r="F142" s="10">
        <v>0</v>
      </c>
      <c r="G142" s="10">
        <v>0</v>
      </c>
      <c r="H142" s="10">
        <v>2959.103</v>
      </c>
      <c r="I142" s="10">
        <v>0</v>
      </c>
      <c r="J142" s="10">
        <f>O142</f>
        <v>2959.103</v>
      </c>
      <c r="K142" s="10">
        <v>0</v>
      </c>
      <c r="L142" s="10">
        <v>0</v>
      </c>
      <c r="M142" s="10">
        <v>0</v>
      </c>
      <c r="N142" s="10">
        <v>0</v>
      </c>
      <c r="O142" s="10">
        <v>2959.103</v>
      </c>
      <c r="P142" s="10">
        <v>0</v>
      </c>
      <c r="Q142" s="33" t="s">
        <v>359</v>
      </c>
    </row>
    <row r="143" spans="1:17" ht="78.75" customHeight="1">
      <c r="A143" s="83" t="s">
        <v>360</v>
      </c>
      <c r="B143" s="104" t="s">
        <v>361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4"/>
    </row>
    <row r="144" spans="1:17" ht="78.75" customHeight="1">
      <c r="A144" s="83" t="s">
        <v>362</v>
      </c>
      <c r="B144" s="104" t="s">
        <v>363</v>
      </c>
      <c r="C144" s="10">
        <f>SUM(C145:C154)</f>
        <v>26620.32459</v>
      </c>
      <c r="D144" s="10">
        <f>SUM(D145:D154)</f>
        <v>0</v>
      </c>
      <c r="E144" s="10">
        <f>SUM(E145:E154)</f>
        <v>0</v>
      </c>
      <c r="F144" s="10">
        <f>SUM(F145:F154)</f>
        <v>0</v>
      </c>
      <c r="G144" s="10">
        <f>SUM(G145:G154)</f>
        <v>0</v>
      </c>
      <c r="H144" s="10">
        <f>SUM(H145:H154)</f>
        <v>26620.32459</v>
      </c>
      <c r="I144" s="10">
        <f>SUM(I145:I154)</f>
        <v>0</v>
      </c>
      <c r="J144" s="10">
        <f>SUM(J145:J154)</f>
        <v>26476.665979999998</v>
      </c>
      <c r="K144" s="10">
        <f>SUM(K145:K154)</f>
        <v>0</v>
      </c>
      <c r="L144" s="10">
        <f>SUM(L145:L154)</f>
        <v>0</v>
      </c>
      <c r="M144" s="10">
        <f>SUM(M145:M154)</f>
        <v>0</v>
      </c>
      <c r="N144" s="10">
        <f>SUM(N145:N154)</f>
        <v>0</v>
      </c>
      <c r="O144" s="10">
        <f>SUM(O145:O154)</f>
        <v>26476.665979999998</v>
      </c>
      <c r="P144" s="10">
        <f>SUM(P145:P154)</f>
        <v>0</v>
      </c>
      <c r="Q144" s="105"/>
    </row>
    <row r="145" spans="1:17" ht="47.25" customHeight="1">
      <c r="A145" s="81" t="s">
        <v>364</v>
      </c>
      <c r="B145" s="33" t="s">
        <v>365</v>
      </c>
      <c r="C145" s="78">
        <f aca="true" t="shared" si="14" ref="C145:C150">H145</f>
        <v>18686.88345</v>
      </c>
      <c r="D145" s="78">
        <v>0</v>
      </c>
      <c r="E145" s="78">
        <v>0</v>
      </c>
      <c r="F145" s="78">
        <v>0</v>
      </c>
      <c r="G145" s="78">
        <v>0</v>
      </c>
      <c r="H145" s="78">
        <v>18686.88345</v>
      </c>
      <c r="I145" s="78">
        <v>0</v>
      </c>
      <c r="J145" s="78">
        <f aca="true" t="shared" si="15" ref="J145:J146">O145</f>
        <v>18686.88345</v>
      </c>
      <c r="K145" s="78">
        <v>0</v>
      </c>
      <c r="L145" s="78">
        <v>0</v>
      </c>
      <c r="M145" s="78">
        <v>0</v>
      </c>
      <c r="N145" s="78">
        <v>0</v>
      </c>
      <c r="O145" s="78">
        <v>18686.88345</v>
      </c>
      <c r="P145" s="78">
        <v>0</v>
      </c>
      <c r="Q145" s="106" t="s">
        <v>366</v>
      </c>
    </row>
    <row r="146" spans="1:17" ht="15.75" customHeight="1">
      <c r="A146" s="81" t="s">
        <v>367</v>
      </c>
      <c r="B146" s="33" t="s">
        <v>368</v>
      </c>
      <c r="C146" s="78">
        <f t="shared" si="14"/>
        <v>5588.65964</v>
      </c>
      <c r="D146" s="78">
        <v>0</v>
      </c>
      <c r="E146" s="78">
        <v>0</v>
      </c>
      <c r="F146" s="78">
        <v>0</v>
      </c>
      <c r="G146" s="78">
        <v>0</v>
      </c>
      <c r="H146" s="78">
        <v>5588.65964</v>
      </c>
      <c r="I146" s="78">
        <v>0</v>
      </c>
      <c r="J146" s="78">
        <f t="shared" si="15"/>
        <v>5495.12563</v>
      </c>
      <c r="K146" s="78">
        <v>0</v>
      </c>
      <c r="L146" s="78">
        <v>0</v>
      </c>
      <c r="M146" s="78">
        <v>0</v>
      </c>
      <c r="N146" s="78">
        <v>0</v>
      </c>
      <c r="O146" s="78">
        <v>5495.12563</v>
      </c>
      <c r="P146" s="78">
        <v>0</v>
      </c>
      <c r="Q146" s="106" t="s">
        <v>366</v>
      </c>
    </row>
    <row r="147" spans="1:17" ht="15.75" customHeight="1">
      <c r="A147" s="81" t="s">
        <v>369</v>
      </c>
      <c r="B147" s="33" t="s">
        <v>370</v>
      </c>
      <c r="C147" s="78">
        <f t="shared" si="14"/>
        <v>0</v>
      </c>
      <c r="D147" s="78">
        <v>0</v>
      </c>
      <c r="E147" s="78">
        <v>0</v>
      </c>
      <c r="F147" s="78">
        <v>0</v>
      </c>
      <c r="G147" s="78">
        <v>0</v>
      </c>
      <c r="H147" s="78">
        <v>0</v>
      </c>
      <c r="I147" s="78">
        <v>0</v>
      </c>
      <c r="J147" s="78">
        <v>0</v>
      </c>
      <c r="K147" s="78">
        <v>0</v>
      </c>
      <c r="L147" s="78">
        <v>0</v>
      </c>
      <c r="M147" s="78"/>
      <c r="N147" s="78">
        <v>0</v>
      </c>
      <c r="O147" s="78">
        <v>0</v>
      </c>
      <c r="P147" s="78">
        <v>0</v>
      </c>
      <c r="Q147" s="106" t="s">
        <v>366</v>
      </c>
    </row>
    <row r="148" spans="1:17" ht="15.75" customHeight="1">
      <c r="A148" s="81" t="s">
        <v>371</v>
      </c>
      <c r="B148" s="33" t="s">
        <v>372</v>
      </c>
      <c r="C148" s="78">
        <f t="shared" si="14"/>
        <v>389.20513</v>
      </c>
      <c r="D148" s="78">
        <v>0</v>
      </c>
      <c r="E148" s="78">
        <v>0</v>
      </c>
      <c r="F148" s="78">
        <v>0</v>
      </c>
      <c r="G148" s="78">
        <v>0</v>
      </c>
      <c r="H148" s="78">
        <v>389.20513</v>
      </c>
      <c r="I148" s="78">
        <v>0</v>
      </c>
      <c r="J148" s="78">
        <f aca="true" t="shared" si="16" ref="J148:J154">O148</f>
        <v>339.18053</v>
      </c>
      <c r="K148" s="78">
        <v>0</v>
      </c>
      <c r="L148" s="78">
        <v>0</v>
      </c>
      <c r="M148" s="78">
        <v>0</v>
      </c>
      <c r="N148" s="78">
        <v>0</v>
      </c>
      <c r="O148" s="78">
        <v>339.18053</v>
      </c>
      <c r="P148" s="78">
        <v>0</v>
      </c>
      <c r="Q148" s="106" t="s">
        <v>366</v>
      </c>
    </row>
    <row r="149" spans="1:17" ht="31.5" customHeight="1">
      <c r="A149" s="81" t="s">
        <v>373</v>
      </c>
      <c r="B149" s="33" t="s">
        <v>374</v>
      </c>
      <c r="C149" s="78">
        <f t="shared" si="14"/>
        <v>132.85136</v>
      </c>
      <c r="D149" s="78">
        <v>0</v>
      </c>
      <c r="E149" s="78">
        <v>0</v>
      </c>
      <c r="F149" s="78">
        <v>0</v>
      </c>
      <c r="G149" s="78">
        <v>0</v>
      </c>
      <c r="H149" s="78">
        <v>132.85136</v>
      </c>
      <c r="I149" s="78">
        <v>0</v>
      </c>
      <c r="J149" s="78">
        <f t="shared" si="16"/>
        <v>132.85136</v>
      </c>
      <c r="K149" s="78">
        <v>0</v>
      </c>
      <c r="L149" s="78">
        <v>0</v>
      </c>
      <c r="M149" s="78">
        <v>0</v>
      </c>
      <c r="N149" s="78">
        <v>0</v>
      </c>
      <c r="O149" s="78">
        <v>132.85136</v>
      </c>
      <c r="P149" s="78">
        <v>0</v>
      </c>
      <c r="Q149" s="106" t="s">
        <v>366</v>
      </c>
    </row>
    <row r="150" spans="1:17" ht="15.75" customHeight="1">
      <c r="A150" s="81" t="s">
        <v>375</v>
      </c>
      <c r="B150" s="33" t="s">
        <v>376</v>
      </c>
      <c r="C150" s="78">
        <f t="shared" si="14"/>
        <v>631.314</v>
      </c>
      <c r="D150" s="78">
        <v>0</v>
      </c>
      <c r="E150" s="78">
        <v>0</v>
      </c>
      <c r="F150" s="78">
        <v>0</v>
      </c>
      <c r="G150" s="78">
        <v>0</v>
      </c>
      <c r="H150" s="78">
        <v>631.314</v>
      </c>
      <c r="I150" s="78">
        <v>0</v>
      </c>
      <c r="J150" s="78">
        <f t="shared" si="16"/>
        <v>631.314</v>
      </c>
      <c r="K150" s="78">
        <v>0</v>
      </c>
      <c r="L150" s="78">
        <v>0</v>
      </c>
      <c r="M150" s="78">
        <v>0</v>
      </c>
      <c r="N150" s="78">
        <v>0</v>
      </c>
      <c r="O150" s="78">
        <v>631.314</v>
      </c>
      <c r="P150" s="78">
        <v>0</v>
      </c>
      <c r="Q150" s="106" t="s">
        <v>366</v>
      </c>
    </row>
    <row r="151" spans="1:17" ht="15.75" customHeight="1">
      <c r="A151" s="81" t="s">
        <v>377</v>
      </c>
      <c r="B151" s="33" t="s">
        <v>378</v>
      </c>
      <c r="C151" s="78">
        <v>16</v>
      </c>
      <c r="D151" s="78">
        <v>0</v>
      </c>
      <c r="E151" s="78">
        <v>0</v>
      </c>
      <c r="F151" s="78">
        <v>0</v>
      </c>
      <c r="G151" s="78">
        <v>0</v>
      </c>
      <c r="H151" s="78">
        <v>16</v>
      </c>
      <c r="I151" s="78">
        <v>0</v>
      </c>
      <c r="J151" s="78">
        <f t="shared" si="16"/>
        <v>16</v>
      </c>
      <c r="K151" s="78">
        <v>0</v>
      </c>
      <c r="L151" s="78">
        <v>0</v>
      </c>
      <c r="M151" s="78">
        <v>0</v>
      </c>
      <c r="N151" s="78">
        <v>0</v>
      </c>
      <c r="O151" s="78">
        <v>16</v>
      </c>
      <c r="P151" s="78">
        <v>0</v>
      </c>
      <c r="Q151" s="106" t="s">
        <v>366</v>
      </c>
    </row>
    <row r="152" spans="1:17" ht="31.5" customHeight="1">
      <c r="A152" s="81" t="s">
        <v>379</v>
      </c>
      <c r="B152" s="33" t="s">
        <v>380</v>
      </c>
      <c r="C152" s="78">
        <f aca="true" t="shared" si="17" ref="C152:C154">H152</f>
        <v>283.92051</v>
      </c>
      <c r="D152" s="78">
        <v>0</v>
      </c>
      <c r="E152" s="78">
        <v>0</v>
      </c>
      <c r="F152" s="78">
        <v>0</v>
      </c>
      <c r="G152" s="78">
        <v>0</v>
      </c>
      <c r="H152" s="78">
        <v>283.92051</v>
      </c>
      <c r="I152" s="78">
        <v>0</v>
      </c>
      <c r="J152" s="78">
        <f t="shared" si="16"/>
        <v>283.92051</v>
      </c>
      <c r="K152" s="78">
        <v>0</v>
      </c>
      <c r="L152" s="78">
        <v>0</v>
      </c>
      <c r="M152" s="78">
        <v>0</v>
      </c>
      <c r="N152" s="78">
        <v>0</v>
      </c>
      <c r="O152" s="78">
        <v>283.92051</v>
      </c>
      <c r="P152" s="78">
        <v>0</v>
      </c>
      <c r="Q152" s="106" t="s">
        <v>366</v>
      </c>
    </row>
    <row r="153" spans="1:17" ht="31.5" customHeight="1">
      <c r="A153" s="81" t="s">
        <v>381</v>
      </c>
      <c r="B153" s="33" t="s">
        <v>382</v>
      </c>
      <c r="C153" s="78">
        <f t="shared" si="17"/>
        <v>19.74</v>
      </c>
      <c r="D153" s="78">
        <v>0</v>
      </c>
      <c r="E153" s="78">
        <v>0</v>
      </c>
      <c r="F153" s="78">
        <v>0</v>
      </c>
      <c r="G153" s="78">
        <v>0</v>
      </c>
      <c r="H153" s="78">
        <v>19.74</v>
      </c>
      <c r="I153" s="78">
        <v>0</v>
      </c>
      <c r="J153" s="78">
        <f t="shared" si="16"/>
        <v>19.74</v>
      </c>
      <c r="K153" s="78">
        <v>0</v>
      </c>
      <c r="L153" s="78">
        <v>0</v>
      </c>
      <c r="M153" s="78">
        <v>0</v>
      </c>
      <c r="N153" s="78">
        <v>0</v>
      </c>
      <c r="O153" s="78">
        <v>19.74</v>
      </c>
      <c r="P153" s="78">
        <v>0</v>
      </c>
      <c r="Q153" s="106" t="s">
        <v>366</v>
      </c>
    </row>
    <row r="154" spans="1:17" ht="15.75" customHeight="1">
      <c r="A154" s="81" t="s">
        <v>383</v>
      </c>
      <c r="B154" s="33" t="s">
        <v>384</v>
      </c>
      <c r="C154" s="78">
        <f t="shared" si="17"/>
        <v>871.7505</v>
      </c>
      <c r="D154" s="78">
        <v>0</v>
      </c>
      <c r="E154" s="78">
        <v>0</v>
      </c>
      <c r="F154" s="78">
        <v>0</v>
      </c>
      <c r="G154" s="78">
        <v>0</v>
      </c>
      <c r="H154" s="78">
        <v>871.7505</v>
      </c>
      <c r="I154" s="78">
        <v>0</v>
      </c>
      <c r="J154" s="78">
        <f t="shared" si="16"/>
        <v>871.6505</v>
      </c>
      <c r="K154" s="78">
        <v>0</v>
      </c>
      <c r="L154" s="78">
        <v>0</v>
      </c>
      <c r="M154" s="78">
        <v>0</v>
      </c>
      <c r="N154" s="78">
        <v>0</v>
      </c>
      <c r="O154" s="78">
        <v>871.6505</v>
      </c>
      <c r="P154" s="78">
        <v>0</v>
      </c>
      <c r="Q154" s="106" t="s">
        <v>366</v>
      </c>
    </row>
    <row r="155" spans="1:256" s="52" customFormat="1" ht="110.25" customHeight="1">
      <c r="A155" s="83" t="s">
        <v>385</v>
      </c>
      <c r="B155" s="104" t="s">
        <v>386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7" t="s">
        <v>192</v>
      </c>
      <c r="IU155" s="85"/>
      <c r="IV155" s="85"/>
    </row>
    <row r="156" spans="1:256" s="52" customFormat="1" ht="78.75" customHeight="1">
      <c r="A156" s="83" t="s">
        <v>387</v>
      </c>
      <c r="B156" s="104" t="s">
        <v>388</v>
      </c>
      <c r="C156" s="10">
        <f>C157+C158</f>
        <v>0</v>
      </c>
      <c r="D156" s="10">
        <f>D157+D158</f>
        <v>0</v>
      </c>
      <c r="E156" s="10">
        <f>E157+E158</f>
        <v>0</v>
      </c>
      <c r="F156" s="10">
        <f>F157+F158</f>
        <v>0</v>
      </c>
      <c r="G156" s="10">
        <f>G157+G158</f>
        <v>0</v>
      </c>
      <c r="H156" s="10">
        <f>H157+H158</f>
        <v>0</v>
      </c>
      <c r="I156" s="10">
        <f>I157+I158</f>
        <v>0</v>
      </c>
      <c r="J156" s="10">
        <f>J157+J158</f>
        <v>0</v>
      </c>
      <c r="K156" s="10">
        <f>K157+K158</f>
        <v>0</v>
      </c>
      <c r="L156" s="10">
        <f>L157+L158</f>
        <v>0</v>
      </c>
      <c r="M156" s="10">
        <f>M157+M158</f>
        <v>0</v>
      </c>
      <c r="N156" s="10">
        <f>N157+N158</f>
        <v>0</v>
      </c>
      <c r="O156" s="10">
        <f>O157+O158</f>
        <v>0</v>
      </c>
      <c r="P156" s="10">
        <f>P157+P158</f>
        <v>0</v>
      </c>
      <c r="Q156" s="107" t="s">
        <v>192</v>
      </c>
      <c r="IU156" s="85"/>
      <c r="IV156" s="85"/>
    </row>
    <row r="157" spans="1:256" s="52" customFormat="1" ht="63" customHeight="1">
      <c r="A157" s="83" t="s">
        <v>389</v>
      </c>
      <c r="B157" s="104" t="s">
        <v>390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7" t="s">
        <v>192</v>
      </c>
      <c r="IU157" s="85"/>
      <c r="IV157" s="85"/>
    </row>
    <row r="158" spans="1:256" s="52" customFormat="1" ht="110.25" customHeight="1">
      <c r="A158" s="83" t="s">
        <v>391</v>
      </c>
      <c r="B158" s="104" t="s">
        <v>392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7" t="s">
        <v>192</v>
      </c>
      <c r="IU158" s="85"/>
      <c r="IV158" s="85"/>
    </row>
    <row r="159" spans="1:256" s="15" customFormat="1" ht="63" customHeight="1">
      <c r="A159" s="108" t="s">
        <v>393</v>
      </c>
      <c r="B159" s="109" t="s">
        <v>394</v>
      </c>
      <c r="C159" s="63">
        <f>C160+C164</f>
        <v>5208.15235</v>
      </c>
      <c r="D159" s="63">
        <f>D160+D164</f>
        <v>0</v>
      </c>
      <c r="E159" s="63">
        <f>E160+E164</f>
        <v>0</v>
      </c>
      <c r="F159" s="63">
        <f>F160+F164</f>
        <v>0</v>
      </c>
      <c r="G159" s="63">
        <f>G160+G164</f>
        <v>0</v>
      </c>
      <c r="H159" s="63">
        <f>H160+H164</f>
        <v>5208.15235</v>
      </c>
      <c r="I159" s="63">
        <f>I160+I164</f>
        <v>0</v>
      </c>
      <c r="J159" s="63">
        <f>J160+J164</f>
        <v>5132.49038</v>
      </c>
      <c r="K159" s="63">
        <f>K160+K164</f>
        <v>0</v>
      </c>
      <c r="L159" s="63">
        <f>L160+L164</f>
        <v>0</v>
      </c>
      <c r="M159" s="63">
        <f>M160+M164</f>
        <v>0</v>
      </c>
      <c r="N159" s="63">
        <f>N160+N164</f>
        <v>0</v>
      </c>
      <c r="O159" s="63">
        <f>O160+O164</f>
        <v>5132.49038</v>
      </c>
      <c r="P159" s="63">
        <f>P160+P164</f>
        <v>0</v>
      </c>
      <c r="Q159" s="110"/>
      <c r="IU159" s="16"/>
      <c r="IV159" s="16"/>
    </row>
    <row r="160" spans="1:17" ht="47.25" customHeight="1">
      <c r="A160" s="83" t="s">
        <v>395</v>
      </c>
      <c r="B160" s="104" t="s">
        <v>396</v>
      </c>
      <c r="C160" s="10">
        <f>C161</f>
        <v>63.14692</v>
      </c>
      <c r="D160" s="10">
        <f>D161</f>
        <v>0</v>
      </c>
      <c r="E160" s="10">
        <f>E161</f>
        <v>0</v>
      </c>
      <c r="F160" s="10">
        <f>F161</f>
        <v>0</v>
      </c>
      <c r="G160" s="10">
        <f>G161</f>
        <v>0</v>
      </c>
      <c r="H160" s="10">
        <f>H161</f>
        <v>63.14692</v>
      </c>
      <c r="I160" s="10">
        <f>I161</f>
        <v>0</v>
      </c>
      <c r="J160" s="10">
        <f>J161</f>
        <v>63.14692</v>
      </c>
      <c r="K160" s="10">
        <f>K161</f>
        <v>0</v>
      </c>
      <c r="L160" s="10">
        <f>L161</f>
        <v>0</v>
      </c>
      <c r="M160" s="10">
        <f>M161</f>
        <v>0</v>
      </c>
      <c r="N160" s="10">
        <f>N161</f>
        <v>0</v>
      </c>
      <c r="O160" s="10">
        <f>O161</f>
        <v>63.14692</v>
      </c>
      <c r="P160" s="10">
        <f>P161</f>
        <v>0</v>
      </c>
      <c r="Q160" s="111"/>
    </row>
    <row r="161" spans="1:17" ht="15.75" customHeight="1">
      <c r="A161" s="83" t="s">
        <v>397</v>
      </c>
      <c r="B161" s="104" t="s">
        <v>398</v>
      </c>
      <c r="C161" s="10">
        <f>C162+C163</f>
        <v>63.14692</v>
      </c>
      <c r="D161" s="10">
        <f>D162+D163</f>
        <v>0</v>
      </c>
      <c r="E161" s="10">
        <f>E162+E163</f>
        <v>0</v>
      </c>
      <c r="F161" s="10">
        <f>F162+F163</f>
        <v>0</v>
      </c>
      <c r="G161" s="10">
        <f>G162+G163</f>
        <v>0</v>
      </c>
      <c r="H161" s="10">
        <f>H162+H163</f>
        <v>63.14692</v>
      </c>
      <c r="I161" s="10">
        <f>I162+I163</f>
        <v>0</v>
      </c>
      <c r="J161" s="10">
        <f>J162+J163</f>
        <v>63.14692</v>
      </c>
      <c r="K161" s="10">
        <f>K162+K163</f>
        <v>0</v>
      </c>
      <c r="L161" s="10">
        <f>L162+L163</f>
        <v>0</v>
      </c>
      <c r="M161" s="10">
        <f>M162+M163</f>
        <v>0</v>
      </c>
      <c r="N161" s="10">
        <f>N162+N163</f>
        <v>0</v>
      </c>
      <c r="O161" s="10">
        <f>O162+O163</f>
        <v>63.14692</v>
      </c>
      <c r="P161" s="10">
        <f>P162+P163</f>
        <v>0</v>
      </c>
      <c r="Q161" s="111"/>
    </row>
    <row r="162" spans="1:17" ht="31.5" customHeight="1">
      <c r="A162" s="81" t="s">
        <v>399</v>
      </c>
      <c r="B162" s="70" t="s">
        <v>400</v>
      </c>
      <c r="C162" s="78">
        <f aca="true" t="shared" si="18" ref="C162:C163">H162</f>
        <v>48.2832</v>
      </c>
      <c r="D162" s="78">
        <v>0</v>
      </c>
      <c r="E162" s="78">
        <v>0</v>
      </c>
      <c r="F162" s="78">
        <v>0</v>
      </c>
      <c r="G162" s="78">
        <v>0</v>
      </c>
      <c r="H162" s="78">
        <v>48.2832</v>
      </c>
      <c r="I162" s="78">
        <v>0</v>
      </c>
      <c r="J162" s="78">
        <f aca="true" t="shared" si="19" ref="J162:J163">O162</f>
        <v>48.2832</v>
      </c>
      <c r="K162" s="78">
        <v>0</v>
      </c>
      <c r="L162" s="78">
        <v>0</v>
      </c>
      <c r="M162" s="78">
        <v>0</v>
      </c>
      <c r="N162" s="78">
        <v>0</v>
      </c>
      <c r="O162" s="78">
        <v>48.2832</v>
      </c>
      <c r="P162" s="78">
        <v>0</v>
      </c>
      <c r="Q162" s="70" t="s">
        <v>401</v>
      </c>
    </row>
    <row r="163" spans="1:17" ht="94.5" customHeight="1">
      <c r="A163" s="81" t="s">
        <v>402</v>
      </c>
      <c r="B163" s="70" t="s">
        <v>403</v>
      </c>
      <c r="C163" s="78">
        <f t="shared" si="18"/>
        <v>14.86372</v>
      </c>
      <c r="D163" s="78">
        <v>0</v>
      </c>
      <c r="E163" s="78">
        <v>0</v>
      </c>
      <c r="F163" s="78">
        <v>0</v>
      </c>
      <c r="G163" s="78">
        <v>0</v>
      </c>
      <c r="H163" s="78">
        <v>14.86372</v>
      </c>
      <c r="I163" s="78">
        <v>0</v>
      </c>
      <c r="J163" s="78">
        <f t="shared" si="19"/>
        <v>14.86372</v>
      </c>
      <c r="K163" s="78">
        <v>0</v>
      </c>
      <c r="L163" s="78">
        <v>0</v>
      </c>
      <c r="M163" s="78">
        <v>0</v>
      </c>
      <c r="N163" s="78">
        <v>0</v>
      </c>
      <c r="O163" s="78">
        <v>14.86372</v>
      </c>
      <c r="P163" s="78">
        <v>0</v>
      </c>
      <c r="Q163" s="70" t="s">
        <v>404</v>
      </c>
    </row>
    <row r="164" spans="1:17" ht="47.25" customHeight="1">
      <c r="A164" s="83" t="s">
        <v>405</v>
      </c>
      <c r="B164" s="104" t="s">
        <v>406</v>
      </c>
      <c r="C164" s="10">
        <f>C165+C166</f>
        <v>5145.00543</v>
      </c>
      <c r="D164" s="10">
        <f>D165+D166</f>
        <v>0</v>
      </c>
      <c r="E164" s="10">
        <f>E165+E166</f>
        <v>0</v>
      </c>
      <c r="F164" s="10">
        <f>F165+F166</f>
        <v>0</v>
      </c>
      <c r="G164" s="10">
        <f>G165+G166</f>
        <v>0</v>
      </c>
      <c r="H164" s="10">
        <f>H165+H166</f>
        <v>5145.00543</v>
      </c>
      <c r="I164" s="10">
        <f>I165+I166</f>
        <v>0</v>
      </c>
      <c r="J164" s="10">
        <f>J165+J166</f>
        <v>5069.34346</v>
      </c>
      <c r="K164" s="10">
        <f>K165+K166</f>
        <v>0</v>
      </c>
      <c r="L164" s="10">
        <f>L165+L166</f>
        <v>0</v>
      </c>
      <c r="M164" s="10">
        <f>M165+M166</f>
        <v>0</v>
      </c>
      <c r="N164" s="10">
        <f>N165+N166</f>
        <v>0</v>
      </c>
      <c r="O164" s="10">
        <f>O165+O166</f>
        <v>5069.34346</v>
      </c>
      <c r="P164" s="10">
        <f>P165+P166</f>
        <v>0</v>
      </c>
      <c r="Q164" s="111"/>
    </row>
    <row r="165" spans="1:256" s="52" customFormat="1" ht="47.25" customHeight="1">
      <c r="A165" s="83" t="s">
        <v>407</v>
      </c>
      <c r="B165" s="112" t="s">
        <v>408</v>
      </c>
      <c r="C165" s="113">
        <v>0</v>
      </c>
      <c r="D165" s="113">
        <v>0</v>
      </c>
      <c r="E165" s="113">
        <v>0</v>
      </c>
      <c r="F165" s="113">
        <v>0</v>
      </c>
      <c r="G165" s="113">
        <v>0</v>
      </c>
      <c r="H165" s="113">
        <v>0</v>
      </c>
      <c r="I165" s="10">
        <v>0</v>
      </c>
      <c r="J165" s="113">
        <v>0</v>
      </c>
      <c r="K165" s="113">
        <v>0</v>
      </c>
      <c r="L165" s="113">
        <v>0</v>
      </c>
      <c r="M165" s="113">
        <v>0</v>
      </c>
      <c r="N165" s="113">
        <v>0</v>
      </c>
      <c r="O165" s="113">
        <v>0</v>
      </c>
      <c r="P165" s="10">
        <v>0</v>
      </c>
      <c r="Q165" s="114"/>
      <c r="IU165" s="85"/>
      <c r="IV165" s="85"/>
    </row>
    <row r="166" spans="1:256" s="52" customFormat="1" ht="31.5" customHeight="1">
      <c r="A166" s="83" t="s">
        <v>409</v>
      </c>
      <c r="B166" s="112" t="s">
        <v>410</v>
      </c>
      <c r="C166" s="113">
        <f>SUM(C167:C180)</f>
        <v>5145.00543</v>
      </c>
      <c r="D166" s="113">
        <f>SUM(D167:D180)</f>
        <v>0</v>
      </c>
      <c r="E166" s="113">
        <f>SUM(E167:E180)</f>
        <v>0</v>
      </c>
      <c r="F166" s="113">
        <f>SUM(F167:F180)</f>
        <v>0</v>
      </c>
      <c r="G166" s="113">
        <f>SUM(G167:G180)</f>
        <v>0</v>
      </c>
      <c r="H166" s="113">
        <f>SUM(H167:H180)</f>
        <v>5145.00543</v>
      </c>
      <c r="I166" s="113">
        <f>SUM(I167:I180)</f>
        <v>0</v>
      </c>
      <c r="J166" s="113">
        <f>SUM(J167:J180)</f>
        <v>5069.34346</v>
      </c>
      <c r="K166" s="113">
        <f>SUM(K167:K180)</f>
        <v>0</v>
      </c>
      <c r="L166" s="113">
        <f>SUM(L167:L180)</f>
        <v>0</v>
      </c>
      <c r="M166" s="113">
        <f>SUM(M167:M180)</f>
        <v>0</v>
      </c>
      <c r="N166" s="113">
        <f>SUM(N167:N180)</f>
        <v>0</v>
      </c>
      <c r="O166" s="113">
        <f>SUM(O167:O180)</f>
        <v>5069.34346</v>
      </c>
      <c r="P166" s="113">
        <f>SUM(P167:P180)</f>
        <v>0</v>
      </c>
      <c r="Q166" s="114"/>
      <c r="IU166" s="85"/>
      <c r="IV166" s="85"/>
    </row>
    <row r="167" spans="1:17" ht="31.5" customHeight="1">
      <c r="A167" s="81" t="s">
        <v>411</v>
      </c>
      <c r="B167" s="70" t="s">
        <v>412</v>
      </c>
      <c r="C167" s="78">
        <f aca="true" t="shared" si="20" ref="C167:C168">H167</f>
        <v>1685.82278</v>
      </c>
      <c r="D167" s="78">
        <v>0</v>
      </c>
      <c r="E167" s="78">
        <v>0</v>
      </c>
      <c r="F167" s="78">
        <v>0</v>
      </c>
      <c r="G167" s="78">
        <v>0</v>
      </c>
      <c r="H167" s="78">
        <v>1685.82278</v>
      </c>
      <c r="I167" s="78">
        <v>0</v>
      </c>
      <c r="J167" s="78">
        <f aca="true" t="shared" si="21" ref="J167:J168">O167</f>
        <v>1685.82278</v>
      </c>
      <c r="K167" s="78">
        <v>0</v>
      </c>
      <c r="L167" s="78">
        <v>0</v>
      </c>
      <c r="M167" s="78">
        <v>0</v>
      </c>
      <c r="N167" s="78">
        <v>0</v>
      </c>
      <c r="O167" s="78">
        <v>1685.82278</v>
      </c>
      <c r="P167" s="78">
        <v>0</v>
      </c>
      <c r="Q167" s="115" t="s">
        <v>413</v>
      </c>
    </row>
    <row r="168" spans="1:17" ht="31.5" customHeight="1">
      <c r="A168" s="81" t="s">
        <v>414</v>
      </c>
      <c r="B168" s="70" t="s">
        <v>415</v>
      </c>
      <c r="C168" s="78">
        <f t="shared" si="20"/>
        <v>509.11876</v>
      </c>
      <c r="D168" s="78">
        <v>0</v>
      </c>
      <c r="E168" s="78">
        <v>0</v>
      </c>
      <c r="F168" s="78">
        <v>0</v>
      </c>
      <c r="G168" s="78">
        <v>0</v>
      </c>
      <c r="H168" s="78">
        <v>509.11876</v>
      </c>
      <c r="I168" s="78">
        <v>0</v>
      </c>
      <c r="J168" s="78">
        <f t="shared" si="21"/>
        <v>508.1371</v>
      </c>
      <c r="K168" s="78">
        <v>0</v>
      </c>
      <c r="L168" s="78">
        <v>0</v>
      </c>
      <c r="M168" s="78">
        <v>0</v>
      </c>
      <c r="N168" s="78">
        <v>0</v>
      </c>
      <c r="O168" s="78">
        <v>508.1371</v>
      </c>
      <c r="P168" s="78">
        <v>0</v>
      </c>
      <c r="Q168" s="115" t="s">
        <v>413</v>
      </c>
    </row>
    <row r="169" spans="1:17" ht="31.5" customHeight="1">
      <c r="A169" s="81" t="s">
        <v>416</v>
      </c>
      <c r="B169" s="70" t="s">
        <v>417</v>
      </c>
      <c r="C169" s="78">
        <v>0</v>
      </c>
      <c r="D169" s="78">
        <v>0</v>
      </c>
      <c r="E169" s="78">
        <v>0</v>
      </c>
      <c r="F169" s="78">
        <v>0</v>
      </c>
      <c r="G169" s="78">
        <v>0</v>
      </c>
      <c r="H169" s="78">
        <v>0</v>
      </c>
      <c r="I169" s="78">
        <v>0</v>
      </c>
      <c r="J169" s="78">
        <v>0</v>
      </c>
      <c r="K169" s="78">
        <v>0</v>
      </c>
      <c r="L169" s="78">
        <v>0</v>
      </c>
      <c r="M169" s="78">
        <v>0</v>
      </c>
      <c r="N169" s="78">
        <v>0</v>
      </c>
      <c r="O169" s="78">
        <v>0</v>
      </c>
      <c r="P169" s="78">
        <v>0</v>
      </c>
      <c r="Q169" s="115" t="s">
        <v>413</v>
      </c>
    </row>
    <row r="170" spans="1:17" ht="31.5" customHeight="1">
      <c r="A170" s="81" t="s">
        <v>418</v>
      </c>
      <c r="B170" s="70" t="s">
        <v>419</v>
      </c>
      <c r="C170" s="78">
        <f aca="true" t="shared" si="22" ref="C170:C180">H170</f>
        <v>17.748</v>
      </c>
      <c r="D170" s="78">
        <v>0</v>
      </c>
      <c r="E170" s="78">
        <v>0</v>
      </c>
      <c r="F170" s="78">
        <v>0</v>
      </c>
      <c r="G170" s="78">
        <v>0</v>
      </c>
      <c r="H170" s="78">
        <v>17.748</v>
      </c>
      <c r="I170" s="78">
        <v>0</v>
      </c>
      <c r="J170" s="78">
        <f aca="true" t="shared" si="23" ref="J170:J180">O170</f>
        <v>17.4177</v>
      </c>
      <c r="K170" s="78">
        <v>0</v>
      </c>
      <c r="L170" s="78">
        <v>0</v>
      </c>
      <c r="M170" s="78">
        <v>0</v>
      </c>
      <c r="N170" s="78">
        <v>0</v>
      </c>
      <c r="O170" s="78">
        <v>17.4177</v>
      </c>
      <c r="P170" s="78">
        <v>0</v>
      </c>
      <c r="Q170" s="115" t="s">
        <v>413</v>
      </c>
    </row>
    <row r="171" spans="1:17" ht="31.5" customHeight="1">
      <c r="A171" s="81" t="s">
        <v>420</v>
      </c>
      <c r="B171" s="70" t="s">
        <v>421</v>
      </c>
      <c r="C171" s="78">
        <f t="shared" si="22"/>
        <v>84.31984</v>
      </c>
      <c r="D171" s="78">
        <v>0</v>
      </c>
      <c r="E171" s="78">
        <v>0</v>
      </c>
      <c r="F171" s="78">
        <v>0</v>
      </c>
      <c r="G171" s="78">
        <v>0</v>
      </c>
      <c r="H171" s="78">
        <v>84.31984</v>
      </c>
      <c r="I171" s="78">
        <v>0</v>
      </c>
      <c r="J171" s="78">
        <f t="shared" si="23"/>
        <v>75.56936</v>
      </c>
      <c r="K171" s="78">
        <v>0</v>
      </c>
      <c r="L171" s="78">
        <v>0</v>
      </c>
      <c r="M171" s="78">
        <v>0</v>
      </c>
      <c r="N171" s="78">
        <v>0</v>
      </c>
      <c r="O171" s="78">
        <v>75.56936</v>
      </c>
      <c r="P171" s="78">
        <v>0</v>
      </c>
      <c r="Q171" s="115" t="s">
        <v>413</v>
      </c>
    </row>
    <row r="172" spans="1:17" ht="31.5" customHeight="1">
      <c r="A172" s="81" t="s">
        <v>422</v>
      </c>
      <c r="B172" s="70" t="s">
        <v>423</v>
      </c>
      <c r="C172" s="78">
        <f t="shared" si="22"/>
        <v>44.66126</v>
      </c>
      <c r="D172" s="78">
        <v>0</v>
      </c>
      <c r="E172" s="78">
        <v>0</v>
      </c>
      <c r="F172" s="78">
        <v>0</v>
      </c>
      <c r="G172" s="78">
        <v>0</v>
      </c>
      <c r="H172" s="78">
        <v>44.66126</v>
      </c>
      <c r="I172" s="78">
        <v>0</v>
      </c>
      <c r="J172" s="78">
        <f t="shared" si="23"/>
        <v>44.66126</v>
      </c>
      <c r="K172" s="78">
        <v>0</v>
      </c>
      <c r="L172" s="78">
        <v>0</v>
      </c>
      <c r="M172" s="78">
        <v>0</v>
      </c>
      <c r="N172" s="78">
        <v>0</v>
      </c>
      <c r="O172" s="78">
        <v>44.66126</v>
      </c>
      <c r="P172" s="78">
        <v>0</v>
      </c>
      <c r="Q172" s="115" t="s">
        <v>413</v>
      </c>
    </row>
    <row r="173" spans="1:17" ht="31.5" customHeight="1">
      <c r="A173" s="81" t="s">
        <v>424</v>
      </c>
      <c r="B173" s="70" t="s">
        <v>425</v>
      </c>
      <c r="C173" s="78">
        <f t="shared" si="22"/>
        <v>33.333</v>
      </c>
      <c r="D173" s="78">
        <v>0</v>
      </c>
      <c r="E173" s="78">
        <v>0</v>
      </c>
      <c r="F173" s="78">
        <v>0</v>
      </c>
      <c r="G173" s="78">
        <v>0</v>
      </c>
      <c r="H173" s="78">
        <v>33.333</v>
      </c>
      <c r="I173" s="78">
        <v>0</v>
      </c>
      <c r="J173" s="78">
        <f t="shared" si="23"/>
        <v>33.333</v>
      </c>
      <c r="K173" s="78">
        <v>0</v>
      </c>
      <c r="L173" s="78">
        <v>0</v>
      </c>
      <c r="M173" s="78">
        <v>0</v>
      </c>
      <c r="N173" s="78">
        <v>0</v>
      </c>
      <c r="O173" s="78">
        <v>33.333</v>
      </c>
      <c r="P173" s="78">
        <v>0</v>
      </c>
      <c r="Q173" s="115" t="s">
        <v>413</v>
      </c>
    </row>
    <row r="174" spans="1:17" ht="31.5" customHeight="1">
      <c r="A174" s="81" t="s">
        <v>426</v>
      </c>
      <c r="B174" s="70" t="s">
        <v>427</v>
      </c>
      <c r="C174" s="78">
        <f t="shared" si="22"/>
        <v>231</v>
      </c>
      <c r="D174" s="78">
        <v>0</v>
      </c>
      <c r="E174" s="78">
        <v>0</v>
      </c>
      <c r="F174" s="78">
        <v>0</v>
      </c>
      <c r="G174" s="78">
        <v>0</v>
      </c>
      <c r="H174" s="78">
        <v>231</v>
      </c>
      <c r="I174" s="78">
        <v>0</v>
      </c>
      <c r="J174" s="78">
        <f t="shared" si="23"/>
        <v>231</v>
      </c>
      <c r="K174" s="78">
        <v>0</v>
      </c>
      <c r="L174" s="78">
        <v>0</v>
      </c>
      <c r="M174" s="78">
        <v>0</v>
      </c>
      <c r="N174" s="78">
        <v>0</v>
      </c>
      <c r="O174" s="78">
        <v>231</v>
      </c>
      <c r="P174" s="78">
        <v>0</v>
      </c>
      <c r="Q174" s="115" t="s">
        <v>413</v>
      </c>
    </row>
    <row r="175" spans="1:17" ht="31.5" customHeight="1">
      <c r="A175" s="81" t="s">
        <v>428</v>
      </c>
      <c r="B175" s="70" t="s">
        <v>429</v>
      </c>
      <c r="C175" s="78">
        <f t="shared" si="22"/>
        <v>19.422</v>
      </c>
      <c r="D175" s="78">
        <v>0</v>
      </c>
      <c r="E175" s="78">
        <v>0</v>
      </c>
      <c r="F175" s="78">
        <v>0</v>
      </c>
      <c r="G175" s="78">
        <v>0</v>
      </c>
      <c r="H175" s="78">
        <v>19.422</v>
      </c>
      <c r="I175" s="78">
        <v>0</v>
      </c>
      <c r="J175" s="78">
        <f t="shared" si="23"/>
        <v>19.422</v>
      </c>
      <c r="K175" s="78">
        <v>0</v>
      </c>
      <c r="L175" s="78">
        <v>0</v>
      </c>
      <c r="M175" s="78">
        <v>0</v>
      </c>
      <c r="N175" s="78">
        <v>0</v>
      </c>
      <c r="O175" s="78">
        <v>19.422</v>
      </c>
      <c r="P175" s="78">
        <v>0</v>
      </c>
      <c r="Q175" s="115" t="s">
        <v>413</v>
      </c>
    </row>
    <row r="176" spans="1:17" ht="31.5" customHeight="1">
      <c r="A176" s="81" t="s">
        <v>430</v>
      </c>
      <c r="B176" s="70" t="s">
        <v>431</v>
      </c>
      <c r="C176" s="78">
        <f t="shared" si="22"/>
        <v>484.27946</v>
      </c>
      <c r="D176" s="78">
        <v>0</v>
      </c>
      <c r="E176" s="78">
        <v>0</v>
      </c>
      <c r="F176" s="78">
        <v>0</v>
      </c>
      <c r="G176" s="78">
        <v>0</v>
      </c>
      <c r="H176" s="78">
        <v>484.27946</v>
      </c>
      <c r="I176" s="78">
        <v>0</v>
      </c>
      <c r="J176" s="78">
        <f t="shared" si="23"/>
        <v>484.27946</v>
      </c>
      <c r="K176" s="78">
        <v>0</v>
      </c>
      <c r="L176" s="78">
        <v>0</v>
      </c>
      <c r="M176" s="78">
        <v>0</v>
      </c>
      <c r="N176" s="78">
        <v>0</v>
      </c>
      <c r="O176" s="78">
        <v>484.27946</v>
      </c>
      <c r="P176" s="78">
        <v>0</v>
      </c>
      <c r="Q176" s="115" t="s">
        <v>413</v>
      </c>
    </row>
    <row r="177" spans="1:17" ht="31.5" customHeight="1">
      <c r="A177" s="81" t="s">
        <v>432</v>
      </c>
      <c r="B177" s="70" t="s">
        <v>433</v>
      </c>
      <c r="C177" s="78">
        <f t="shared" si="22"/>
        <v>7.8</v>
      </c>
      <c r="D177" s="78">
        <v>0</v>
      </c>
      <c r="E177" s="78">
        <v>0</v>
      </c>
      <c r="F177" s="78">
        <v>0</v>
      </c>
      <c r="G177" s="78">
        <v>0</v>
      </c>
      <c r="H177" s="78">
        <v>7.8</v>
      </c>
      <c r="I177" s="78">
        <v>0</v>
      </c>
      <c r="J177" s="78">
        <f t="shared" si="23"/>
        <v>7.8</v>
      </c>
      <c r="K177" s="78">
        <v>0</v>
      </c>
      <c r="L177" s="78">
        <v>0</v>
      </c>
      <c r="M177" s="78">
        <v>0</v>
      </c>
      <c r="N177" s="78">
        <v>0</v>
      </c>
      <c r="O177" s="78">
        <v>7.8</v>
      </c>
      <c r="P177" s="78">
        <v>0</v>
      </c>
      <c r="Q177" s="115" t="s">
        <v>413</v>
      </c>
    </row>
    <row r="178" spans="1:17" ht="31.5" customHeight="1">
      <c r="A178" s="81" t="s">
        <v>434</v>
      </c>
      <c r="B178" s="70" t="s">
        <v>435</v>
      </c>
      <c r="C178" s="78">
        <f t="shared" si="22"/>
        <v>1872.87053</v>
      </c>
      <c r="D178" s="78">
        <v>0</v>
      </c>
      <c r="E178" s="78">
        <v>0</v>
      </c>
      <c r="F178" s="78">
        <v>0</v>
      </c>
      <c r="G178" s="78">
        <v>0</v>
      </c>
      <c r="H178" s="78">
        <v>1872.87053</v>
      </c>
      <c r="I178" s="78">
        <v>0</v>
      </c>
      <c r="J178" s="78">
        <f t="shared" si="23"/>
        <v>1807.271</v>
      </c>
      <c r="K178" s="78">
        <v>0</v>
      </c>
      <c r="L178" s="78">
        <v>0</v>
      </c>
      <c r="M178" s="78">
        <v>0</v>
      </c>
      <c r="N178" s="78">
        <v>0</v>
      </c>
      <c r="O178" s="78">
        <v>1807.271</v>
      </c>
      <c r="P178" s="78">
        <v>0</v>
      </c>
      <c r="Q178" s="115" t="s">
        <v>413</v>
      </c>
    </row>
    <row r="179" spans="1:17" ht="31.5" customHeight="1">
      <c r="A179" s="81" t="s">
        <v>436</v>
      </c>
      <c r="B179" s="70" t="s">
        <v>437</v>
      </c>
      <c r="C179" s="78">
        <f t="shared" si="22"/>
        <v>109.5798</v>
      </c>
      <c r="D179" s="78">
        <v>0</v>
      </c>
      <c r="E179" s="78">
        <v>0</v>
      </c>
      <c r="F179" s="78">
        <v>0</v>
      </c>
      <c r="G179" s="78">
        <v>0</v>
      </c>
      <c r="H179" s="78">
        <v>109.5798</v>
      </c>
      <c r="I179" s="78">
        <v>0</v>
      </c>
      <c r="J179" s="78">
        <f t="shared" si="23"/>
        <v>109.5798</v>
      </c>
      <c r="K179" s="78">
        <v>0</v>
      </c>
      <c r="L179" s="78">
        <v>0</v>
      </c>
      <c r="M179" s="78">
        <v>0</v>
      </c>
      <c r="N179" s="78">
        <v>0</v>
      </c>
      <c r="O179" s="78">
        <v>109.5798</v>
      </c>
      <c r="P179" s="78">
        <v>0</v>
      </c>
      <c r="Q179" s="115" t="s">
        <v>413</v>
      </c>
    </row>
    <row r="180" spans="1:17" ht="31.5" customHeight="1">
      <c r="A180" s="81" t="s">
        <v>438</v>
      </c>
      <c r="B180" s="116" t="s">
        <v>439</v>
      </c>
      <c r="C180" s="78">
        <f t="shared" si="22"/>
        <v>45.05</v>
      </c>
      <c r="D180" s="78">
        <v>0</v>
      </c>
      <c r="E180" s="78">
        <v>0</v>
      </c>
      <c r="F180" s="78">
        <v>0</v>
      </c>
      <c r="G180" s="78">
        <v>0</v>
      </c>
      <c r="H180" s="78">
        <v>45.05</v>
      </c>
      <c r="I180" s="78">
        <v>0</v>
      </c>
      <c r="J180" s="78">
        <f t="shared" si="23"/>
        <v>45.05</v>
      </c>
      <c r="K180" s="78">
        <v>0</v>
      </c>
      <c r="L180" s="78">
        <v>0</v>
      </c>
      <c r="M180" s="78">
        <v>0</v>
      </c>
      <c r="N180" s="78">
        <v>0</v>
      </c>
      <c r="O180" s="78">
        <v>45.05</v>
      </c>
      <c r="P180" s="78">
        <v>0</v>
      </c>
      <c r="Q180" s="115" t="s">
        <v>413</v>
      </c>
    </row>
    <row r="181" spans="1:256" s="15" customFormat="1" ht="63" customHeight="1">
      <c r="A181" s="108" t="s">
        <v>440</v>
      </c>
      <c r="B181" s="109" t="s">
        <v>441</v>
      </c>
      <c r="C181" s="63">
        <f>C182+C190</f>
        <v>7772.84011</v>
      </c>
      <c r="D181" s="63">
        <f>D182+D190</f>
        <v>0</v>
      </c>
      <c r="E181" s="63">
        <f>E182+E190</f>
        <v>0</v>
      </c>
      <c r="F181" s="63">
        <f>F182+F190</f>
        <v>0</v>
      </c>
      <c r="G181" s="63">
        <f>G182+G190</f>
        <v>0</v>
      </c>
      <c r="H181" s="63">
        <f>H182+H190</f>
        <v>7772.84011</v>
      </c>
      <c r="I181" s="63">
        <f>I182+I190</f>
        <v>0</v>
      </c>
      <c r="J181" s="63">
        <f>J182+J190</f>
        <v>7726.4720800000005</v>
      </c>
      <c r="K181" s="63">
        <f>K182+K190</f>
        <v>0</v>
      </c>
      <c r="L181" s="63">
        <f>L182+L190</f>
        <v>0</v>
      </c>
      <c r="M181" s="63">
        <f>M182+M190</f>
        <v>0</v>
      </c>
      <c r="N181" s="63">
        <f>N182+N190</f>
        <v>0</v>
      </c>
      <c r="O181" s="63">
        <f>O182+O190</f>
        <v>7726.4720800000005</v>
      </c>
      <c r="P181" s="63">
        <f>P182+P190</f>
        <v>0</v>
      </c>
      <c r="Q181" s="117"/>
      <c r="IU181" s="16"/>
      <c r="IV181" s="16"/>
    </row>
    <row r="182" spans="1:17" ht="31.5" customHeight="1">
      <c r="A182" s="83" t="s">
        <v>442</v>
      </c>
      <c r="B182" s="112" t="s">
        <v>443</v>
      </c>
      <c r="C182" s="113">
        <f>SUM(C183:C189)</f>
        <v>6772.84011</v>
      </c>
      <c r="D182" s="113">
        <f>SUM(D183:D189)</f>
        <v>0</v>
      </c>
      <c r="E182" s="113">
        <f>SUM(E183:E189)</f>
        <v>0</v>
      </c>
      <c r="F182" s="113">
        <f>SUM(F183:F189)</f>
        <v>0</v>
      </c>
      <c r="G182" s="113">
        <f>SUM(G183:G189)</f>
        <v>0</v>
      </c>
      <c r="H182" s="113">
        <f>SUM(H183:H189)</f>
        <v>6772.84011</v>
      </c>
      <c r="I182" s="113">
        <f>SUM(I183:I189)</f>
        <v>0</v>
      </c>
      <c r="J182" s="113">
        <f>SUM(J183:J189)</f>
        <v>6726.4720800000005</v>
      </c>
      <c r="K182" s="113">
        <f>SUM(K183:K189)</f>
        <v>0</v>
      </c>
      <c r="L182" s="113">
        <f>SUM(L183:L189)</f>
        <v>0</v>
      </c>
      <c r="M182" s="113">
        <f>SUM(M183:M189)</f>
        <v>0</v>
      </c>
      <c r="N182" s="113">
        <f>SUM(N183:N189)</f>
        <v>0</v>
      </c>
      <c r="O182" s="113">
        <f>SUM(O183:O189)</f>
        <v>6726.4720800000005</v>
      </c>
      <c r="P182" s="113">
        <f>SUM(P183:P189)</f>
        <v>0</v>
      </c>
      <c r="Q182" s="114"/>
    </row>
    <row r="183" spans="1:17" ht="63" customHeight="1">
      <c r="A183" s="81" t="s">
        <v>444</v>
      </c>
      <c r="B183" s="70" t="s">
        <v>445</v>
      </c>
      <c r="C183" s="78">
        <f aca="true" t="shared" si="24" ref="C183:C189">H183</f>
        <v>6.6936</v>
      </c>
      <c r="D183" s="78">
        <v>0</v>
      </c>
      <c r="E183" s="78">
        <v>0</v>
      </c>
      <c r="F183" s="78">
        <v>0</v>
      </c>
      <c r="G183" s="78">
        <v>0</v>
      </c>
      <c r="H183" s="78">
        <v>6.6936</v>
      </c>
      <c r="I183" s="78">
        <v>0</v>
      </c>
      <c r="J183" s="78">
        <f aca="true" t="shared" si="25" ref="J183:J189">O183</f>
        <v>6.6936</v>
      </c>
      <c r="K183" s="78">
        <v>0</v>
      </c>
      <c r="L183" s="78">
        <v>0</v>
      </c>
      <c r="M183" s="78">
        <v>0</v>
      </c>
      <c r="N183" s="78">
        <v>0</v>
      </c>
      <c r="O183" s="78">
        <v>6.6936</v>
      </c>
      <c r="P183" s="78">
        <v>0</v>
      </c>
      <c r="Q183" s="115" t="s">
        <v>446</v>
      </c>
    </row>
    <row r="184" spans="1:17" ht="141.75" customHeight="1">
      <c r="A184" s="81" t="s">
        <v>447</v>
      </c>
      <c r="B184" s="70" t="s">
        <v>448</v>
      </c>
      <c r="C184" s="78">
        <f t="shared" si="24"/>
        <v>499.964</v>
      </c>
      <c r="D184" s="78">
        <v>0</v>
      </c>
      <c r="E184" s="78">
        <v>0</v>
      </c>
      <c r="F184" s="78">
        <v>0</v>
      </c>
      <c r="G184" s="78">
        <v>0</v>
      </c>
      <c r="H184" s="78">
        <v>499.964</v>
      </c>
      <c r="I184" s="78">
        <v>0</v>
      </c>
      <c r="J184" s="78">
        <f t="shared" si="25"/>
        <v>499.964</v>
      </c>
      <c r="K184" s="78">
        <v>0</v>
      </c>
      <c r="L184" s="78">
        <v>0</v>
      </c>
      <c r="M184" s="78">
        <v>0</v>
      </c>
      <c r="N184" s="78">
        <v>0</v>
      </c>
      <c r="O184" s="78">
        <v>499.964</v>
      </c>
      <c r="P184" s="78">
        <v>0</v>
      </c>
      <c r="Q184" s="115" t="s">
        <v>449</v>
      </c>
    </row>
    <row r="185" spans="1:17" ht="63" customHeight="1">
      <c r="A185" s="81" t="s">
        <v>450</v>
      </c>
      <c r="B185" s="70" t="s">
        <v>451</v>
      </c>
      <c r="C185" s="78">
        <f t="shared" si="24"/>
        <v>368.15</v>
      </c>
      <c r="D185" s="78">
        <v>0</v>
      </c>
      <c r="E185" s="78">
        <v>0</v>
      </c>
      <c r="F185" s="78">
        <v>0</v>
      </c>
      <c r="G185" s="78">
        <v>0</v>
      </c>
      <c r="H185" s="78">
        <v>368.15</v>
      </c>
      <c r="I185" s="78">
        <v>0</v>
      </c>
      <c r="J185" s="78">
        <f t="shared" si="25"/>
        <v>368.15</v>
      </c>
      <c r="K185" s="78">
        <v>0</v>
      </c>
      <c r="L185" s="78">
        <v>0</v>
      </c>
      <c r="M185" s="78">
        <v>0</v>
      </c>
      <c r="N185" s="78">
        <v>0</v>
      </c>
      <c r="O185" s="78">
        <v>368.15</v>
      </c>
      <c r="P185" s="78">
        <v>0</v>
      </c>
      <c r="Q185" s="115" t="s">
        <v>452</v>
      </c>
    </row>
    <row r="186" spans="1:17" ht="31.5" customHeight="1">
      <c r="A186" s="81" t="s">
        <v>453</v>
      </c>
      <c r="B186" s="70" t="s">
        <v>454</v>
      </c>
      <c r="C186" s="78">
        <f t="shared" si="24"/>
        <v>87.83432</v>
      </c>
      <c r="D186" s="78">
        <v>0</v>
      </c>
      <c r="E186" s="78">
        <v>0</v>
      </c>
      <c r="F186" s="78">
        <v>0</v>
      </c>
      <c r="G186" s="78">
        <v>0</v>
      </c>
      <c r="H186" s="78">
        <v>87.83432</v>
      </c>
      <c r="I186" s="78">
        <v>0</v>
      </c>
      <c r="J186" s="78">
        <f t="shared" si="25"/>
        <v>76.3028</v>
      </c>
      <c r="K186" s="78">
        <v>0</v>
      </c>
      <c r="L186" s="78">
        <v>0</v>
      </c>
      <c r="M186" s="78">
        <v>0</v>
      </c>
      <c r="N186" s="78">
        <v>0</v>
      </c>
      <c r="O186" s="78">
        <v>76.3028</v>
      </c>
      <c r="P186" s="78">
        <v>0</v>
      </c>
      <c r="Q186" s="115" t="s">
        <v>455</v>
      </c>
    </row>
    <row r="187" spans="1:17" ht="63" customHeight="1">
      <c r="A187" s="81" t="s">
        <v>456</v>
      </c>
      <c r="B187" s="70" t="s">
        <v>457</v>
      </c>
      <c r="C187" s="78">
        <f t="shared" si="24"/>
        <v>297.29819</v>
      </c>
      <c r="D187" s="78">
        <v>0</v>
      </c>
      <c r="E187" s="78">
        <v>0</v>
      </c>
      <c r="F187" s="78">
        <v>0</v>
      </c>
      <c r="G187" s="78">
        <v>0</v>
      </c>
      <c r="H187" s="78">
        <v>297.29819</v>
      </c>
      <c r="I187" s="78">
        <v>0</v>
      </c>
      <c r="J187" s="78">
        <f t="shared" si="25"/>
        <v>262.46168</v>
      </c>
      <c r="K187" s="78">
        <v>0</v>
      </c>
      <c r="L187" s="78">
        <v>0</v>
      </c>
      <c r="M187" s="78">
        <v>0</v>
      </c>
      <c r="N187" s="78">
        <v>0</v>
      </c>
      <c r="O187" s="78">
        <v>262.46168</v>
      </c>
      <c r="P187" s="78">
        <v>0</v>
      </c>
      <c r="Q187" s="115" t="s">
        <v>458</v>
      </c>
    </row>
    <row r="188" spans="1:17" ht="47.25" customHeight="1">
      <c r="A188" s="81" t="s">
        <v>459</v>
      </c>
      <c r="B188" s="70" t="s">
        <v>460</v>
      </c>
      <c r="C188" s="78">
        <f t="shared" si="24"/>
        <v>2289.13</v>
      </c>
      <c r="D188" s="78">
        <v>0</v>
      </c>
      <c r="E188" s="78">
        <v>0</v>
      </c>
      <c r="F188" s="78">
        <v>0</v>
      </c>
      <c r="G188" s="78">
        <v>0</v>
      </c>
      <c r="H188" s="78">
        <v>2289.13</v>
      </c>
      <c r="I188" s="78">
        <v>0</v>
      </c>
      <c r="J188" s="78">
        <f t="shared" si="25"/>
        <v>2289.13</v>
      </c>
      <c r="K188" s="78">
        <v>0</v>
      </c>
      <c r="L188" s="78">
        <v>0</v>
      </c>
      <c r="M188" s="78">
        <v>0</v>
      </c>
      <c r="N188" s="78">
        <v>0</v>
      </c>
      <c r="O188" s="78">
        <v>2289.13</v>
      </c>
      <c r="P188" s="78">
        <v>0</v>
      </c>
      <c r="Q188" s="115" t="s">
        <v>461</v>
      </c>
    </row>
    <row r="189" spans="1:17" ht="141.75" customHeight="1">
      <c r="A189" s="81" t="s">
        <v>462</v>
      </c>
      <c r="B189" s="118" t="s">
        <v>463</v>
      </c>
      <c r="C189" s="78">
        <f t="shared" si="24"/>
        <v>3223.77</v>
      </c>
      <c r="D189" s="78">
        <v>0</v>
      </c>
      <c r="E189" s="78">
        <v>0</v>
      </c>
      <c r="F189" s="78">
        <v>0</v>
      </c>
      <c r="G189" s="78">
        <v>0</v>
      </c>
      <c r="H189" s="78">
        <v>3223.77</v>
      </c>
      <c r="I189" s="78">
        <v>0</v>
      </c>
      <c r="J189" s="78">
        <f t="shared" si="25"/>
        <v>3223.77</v>
      </c>
      <c r="K189" s="78">
        <v>0</v>
      </c>
      <c r="L189" s="78">
        <v>0</v>
      </c>
      <c r="M189" s="78">
        <v>0</v>
      </c>
      <c r="N189" s="78">
        <v>0</v>
      </c>
      <c r="O189" s="78">
        <v>3223.77</v>
      </c>
      <c r="P189" s="78">
        <v>0</v>
      </c>
      <c r="Q189" s="115" t="s">
        <v>464</v>
      </c>
    </row>
    <row r="190" spans="1:256" s="52" customFormat="1" ht="31.5" customHeight="1">
      <c r="A190" s="83" t="s">
        <v>465</v>
      </c>
      <c r="B190" s="112" t="s">
        <v>466</v>
      </c>
      <c r="C190" s="10">
        <f>C191</f>
        <v>1000</v>
      </c>
      <c r="D190" s="10">
        <f>D191</f>
        <v>0</v>
      </c>
      <c r="E190" s="10">
        <f>E191</f>
        <v>0</v>
      </c>
      <c r="F190" s="10">
        <f>F191</f>
        <v>0</v>
      </c>
      <c r="G190" s="10">
        <f>G191</f>
        <v>0</v>
      </c>
      <c r="H190" s="10">
        <f>H191</f>
        <v>1000</v>
      </c>
      <c r="I190" s="10">
        <f>I191</f>
        <v>0</v>
      </c>
      <c r="J190" s="10">
        <f>J191</f>
        <v>1000</v>
      </c>
      <c r="K190" s="10">
        <f>K191</f>
        <v>0</v>
      </c>
      <c r="L190" s="10">
        <f>L191</f>
        <v>0</v>
      </c>
      <c r="M190" s="10">
        <f>M191</f>
        <v>0</v>
      </c>
      <c r="N190" s="10">
        <f>N191</f>
        <v>0</v>
      </c>
      <c r="O190" s="10">
        <f>O191</f>
        <v>1000</v>
      </c>
      <c r="P190" s="10">
        <f>P191</f>
        <v>0</v>
      </c>
      <c r="Q190" s="112"/>
      <c r="IU190" s="85"/>
      <c r="IV190" s="85"/>
    </row>
    <row r="191" spans="1:17" ht="63" customHeight="1">
      <c r="A191" s="81" t="s">
        <v>467</v>
      </c>
      <c r="B191" s="119" t="s">
        <v>468</v>
      </c>
      <c r="C191" s="78">
        <f>H191</f>
        <v>1000</v>
      </c>
      <c r="D191" s="82">
        <v>0</v>
      </c>
      <c r="E191" s="55">
        <v>0</v>
      </c>
      <c r="F191" s="55">
        <v>0</v>
      </c>
      <c r="G191" s="55">
        <v>0</v>
      </c>
      <c r="H191" s="78">
        <v>1000</v>
      </c>
      <c r="I191" s="82">
        <v>0</v>
      </c>
      <c r="J191" s="55">
        <v>1000</v>
      </c>
      <c r="K191" s="55">
        <v>0</v>
      </c>
      <c r="L191" s="55">
        <v>0</v>
      </c>
      <c r="M191" s="82">
        <v>0</v>
      </c>
      <c r="N191" s="55">
        <v>0</v>
      </c>
      <c r="O191" s="55">
        <v>1000</v>
      </c>
      <c r="P191" s="55">
        <v>0</v>
      </c>
      <c r="Q191" s="70" t="s">
        <v>469</v>
      </c>
    </row>
    <row r="192" spans="1:256" s="15" customFormat="1" ht="63" customHeight="1">
      <c r="A192" s="108" t="s">
        <v>470</v>
      </c>
      <c r="B192" s="109" t="s">
        <v>471</v>
      </c>
      <c r="C192" s="63">
        <f>C193</f>
        <v>6322.716890000001</v>
      </c>
      <c r="D192" s="63">
        <f>D193</f>
        <v>0</v>
      </c>
      <c r="E192" s="63">
        <f>E193</f>
        <v>156.3</v>
      </c>
      <c r="F192" s="63">
        <f>F193</f>
        <v>0</v>
      </c>
      <c r="G192" s="63">
        <f>G193</f>
        <v>156.3</v>
      </c>
      <c r="H192" s="63">
        <f>H193</f>
        <v>6166.41689</v>
      </c>
      <c r="I192" s="63">
        <f>I193</f>
        <v>0</v>
      </c>
      <c r="J192" s="63">
        <f>J193</f>
        <v>6283.8638900000005</v>
      </c>
      <c r="K192" s="63">
        <f>K193</f>
        <v>0</v>
      </c>
      <c r="L192" s="63">
        <f>L193</f>
        <v>119.3903</v>
      </c>
      <c r="M192" s="63">
        <f>M193</f>
        <v>0</v>
      </c>
      <c r="N192" s="63">
        <f>N193</f>
        <v>119.3903</v>
      </c>
      <c r="O192" s="63">
        <f>O193</f>
        <v>6164.4735900000005</v>
      </c>
      <c r="P192" s="63">
        <f>P193</f>
        <v>0</v>
      </c>
      <c r="Q192" s="109"/>
      <c r="IU192" s="16"/>
      <c r="IV192" s="16"/>
    </row>
    <row r="193" spans="1:17" ht="47.25" customHeight="1">
      <c r="A193" s="83" t="s">
        <v>472</v>
      </c>
      <c r="B193" s="112" t="s">
        <v>473</v>
      </c>
      <c r="C193" s="10">
        <f>SUM(C194:C196)</f>
        <v>6322.716890000001</v>
      </c>
      <c r="D193" s="10">
        <f>SUM(D194:D196)</f>
        <v>0</v>
      </c>
      <c r="E193" s="10">
        <f>SUM(E194:E196)</f>
        <v>156.3</v>
      </c>
      <c r="F193" s="10">
        <f>SUM(F194:F196)</f>
        <v>0</v>
      </c>
      <c r="G193" s="10">
        <f>SUM(G194:G196)</f>
        <v>156.3</v>
      </c>
      <c r="H193" s="10">
        <f>SUM(H194:H196)</f>
        <v>6166.41689</v>
      </c>
      <c r="I193" s="10">
        <f>SUM(I194:I196)</f>
        <v>0</v>
      </c>
      <c r="J193" s="10">
        <f>SUM(J194:J196)</f>
        <v>6283.8638900000005</v>
      </c>
      <c r="K193" s="10">
        <f>SUM(K194:K196)</f>
        <v>0</v>
      </c>
      <c r="L193" s="10">
        <f>SUM(L194:L196)</f>
        <v>119.3903</v>
      </c>
      <c r="M193" s="10">
        <f>SUM(M194:M196)</f>
        <v>0</v>
      </c>
      <c r="N193" s="10">
        <f>SUM(N194:N196)</f>
        <v>119.3903</v>
      </c>
      <c r="O193" s="10">
        <f>SUM(O194:O196)</f>
        <v>6164.4735900000005</v>
      </c>
      <c r="P193" s="10">
        <f>SUM(P194:P196)</f>
        <v>0</v>
      </c>
      <c r="Q193" s="112"/>
    </row>
    <row r="194" spans="1:17" ht="94.5" customHeight="1">
      <c r="A194" s="81" t="s">
        <v>474</v>
      </c>
      <c r="B194" s="70" t="s">
        <v>475</v>
      </c>
      <c r="C194" s="55">
        <f>H194</f>
        <v>4364.292</v>
      </c>
      <c r="D194" s="55">
        <v>0</v>
      </c>
      <c r="E194" s="55">
        <v>0</v>
      </c>
      <c r="F194" s="55">
        <v>0</v>
      </c>
      <c r="G194" s="55">
        <v>0</v>
      </c>
      <c r="H194" s="55">
        <v>4364.292</v>
      </c>
      <c r="I194" s="55">
        <v>0</v>
      </c>
      <c r="J194" s="55">
        <f>O194</f>
        <v>4364.292</v>
      </c>
      <c r="K194" s="55">
        <v>0</v>
      </c>
      <c r="L194" s="55">
        <v>0</v>
      </c>
      <c r="M194" s="55">
        <v>0</v>
      </c>
      <c r="N194" s="55">
        <v>0</v>
      </c>
      <c r="O194" s="55">
        <v>4364.292</v>
      </c>
      <c r="P194" s="55">
        <v>0</v>
      </c>
      <c r="Q194" s="70" t="s">
        <v>476</v>
      </c>
    </row>
    <row r="195" spans="1:17" ht="63" customHeight="1">
      <c r="A195" s="81" t="s">
        <v>477</v>
      </c>
      <c r="B195" s="70" t="s">
        <v>478</v>
      </c>
      <c r="C195" s="55">
        <f>D195+E195+H195+I195</f>
        <v>758.4269999999999</v>
      </c>
      <c r="D195" s="55">
        <v>0</v>
      </c>
      <c r="E195" s="55">
        <f>F195+G195</f>
        <v>156.3</v>
      </c>
      <c r="F195" s="55">
        <v>0</v>
      </c>
      <c r="G195" s="55">
        <v>156.3</v>
      </c>
      <c r="H195" s="55">
        <v>602.127</v>
      </c>
      <c r="I195" s="55">
        <v>0</v>
      </c>
      <c r="J195" s="55">
        <f>K195+L195+O195+P195</f>
        <v>719.5740000000001</v>
      </c>
      <c r="K195" s="55">
        <v>0</v>
      </c>
      <c r="L195" s="55">
        <f>M195+N195</f>
        <v>119.3903</v>
      </c>
      <c r="M195" s="55">
        <v>0</v>
      </c>
      <c r="N195" s="55">
        <v>119.3903</v>
      </c>
      <c r="O195" s="55">
        <v>600.1837</v>
      </c>
      <c r="P195" s="55">
        <v>0</v>
      </c>
      <c r="Q195" s="70" t="s">
        <v>479</v>
      </c>
    </row>
    <row r="196" spans="1:17" ht="47.25" customHeight="1">
      <c r="A196" s="81" t="s">
        <v>480</v>
      </c>
      <c r="B196" s="70" t="s">
        <v>481</v>
      </c>
      <c r="C196" s="55">
        <f aca="true" t="shared" si="26" ref="C196:C197">H196</f>
        <v>1199.99789</v>
      </c>
      <c r="D196" s="55">
        <v>0</v>
      </c>
      <c r="E196" s="55">
        <v>0</v>
      </c>
      <c r="F196" s="55">
        <v>0</v>
      </c>
      <c r="G196" s="55">
        <v>0</v>
      </c>
      <c r="H196" s="55">
        <v>1199.99789</v>
      </c>
      <c r="I196" s="55">
        <v>0</v>
      </c>
      <c r="J196" s="55">
        <f aca="true" t="shared" si="27" ref="J196:J197">O196</f>
        <v>1199.99789</v>
      </c>
      <c r="K196" s="55">
        <v>0</v>
      </c>
      <c r="L196" s="55">
        <v>0</v>
      </c>
      <c r="M196" s="55">
        <v>0</v>
      </c>
      <c r="N196" s="55">
        <v>0</v>
      </c>
      <c r="O196" s="55">
        <v>1199.99789</v>
      </c>
      <c r="P196" s="55">
        <v>0</v>
      </c>
      <c r="Q196" s="70" t="s">
        <v>482</v>
      </c>
    </row>
    <row r="197" spans="1:17" ht="124.5" customHeight="1">
      <c r="A197" s="81" t="s">
        <v>483</v>
      </c>
      <c r="B197" s="70" t="s">
        <v>484</v>
      </c>
      <c r="C197" s="55">
        <f t="shared" si="26"/>
        <v>20000</v>
      </c>
      <c r="D197" s="55">
        <v>0</v>
      </c>
      <c r="E197" s="55">
        <v>0</v>
      </c>
      <c r="F197" s="55">
        <v>0</v>
      </c>
      <c r="G197" s="55">
        <v>0</v>
      </c>
      <c r="H197" s="55">
        <v>20000</v>
      </c>
      <c r="I197" s="55">
        <v>0</v>
      </c>
      <c r="J197" s="55">
        <f t="shared" si="27"/>
        <v>20000</v>
      </c>
      <c r="K197" s="55">
        <v>0</v>
      </c>
      <c r="L197" s="55">
        <v>0</v>
      </c>
      <c r="M197" s="55">
        <v>0</v>
      </c>
      <c r="N197" s="55">
        <v>0</v>
      </c>
      <c r="O197" s="55">
        <v>20000</v>
      </c>
      <c r="P197" s="55">
        <v>0</v>
      </c>
      <c r="Q197" s="70" t="s">
        <v>485</v>
      </c>
    </row>
    <row r="198" spans="1:256" s="15" customFormat="1" ht="78.75" customHeight="1">
      <c r="A198" s="108" t="s">
        <v>16</v>
      </c>
      <c r="B198" s="109" t="s">
        <v>486</v>
      </c>
      <c r="C198" s="63">
        <f>C199+C212+C232+C235+C241+C256</f>
        <v>99087.33557000001</v>
      </c>
      <c r="D198" s="63">
        <f>D199+D212+D232+D235+D241+D256</f>
        <v>0</v>
      </c>
      <c r="E198" s="63">
        <f>E199+E212+E232+E235+E241+E256</f>
        <v>21016.8</v>
      </c>
      <c r="F198" s="63">
        <f>F199+F212+F232+F235+F241+F256</f>
        <v>4017.60761</v>
      </c>
      <c r="G198" s="63">
        <f>G199+G212+G232+G235+G241+G256</f>
        <v>16999.19239</v>
      </c>
      <c r="H198" s="63">
        <f>H199+H212+H232+H235+H241+H256</f>
        <v>77935.14913</v>
      </c>
      <c r="I198" s="63">
        <f>I199+I212+I232+I235+I241+I256</f>
        <v>135.38644</v>
      </c>
      <c r="J198" s="63">
        <f>J199+J212+J232+J235+J241+J256</f>
        <v>97453.19071000001</v>
      </c>
      <c r="K198" s="63">
        <f>K199+K212+K232+K235+K241+K256</f>
        <v>0</v>
      </c>
      <c r="L198" s="63">
        <f>L199+L212+L232+L235+L241+L256</f>
        <v>21016.8</v>
      </c>
      <c r="M198" s="63">
        <f>M199+M212+M232+M235+M241+M256</f>
        <v>4017.60761</v>
      </c>
      <c r="N198" s="63">
        <f>N199+N212+N232+N235+N241+N256</f>
        <v>16999.19239</v>
      </c>
      <c r="O198" s="63">
        <f>O199+O212+O232+O235+O241+O256</f>
        <v>76301.00427</v>
      </c>
      <c r="P198" s="63">
        <f>P199+P212+P232+P235+P241+P256</f>
        <v>135.38644</v>
      </c>
      <c r="Q198" s="109"/>
      <c r="IU198" s="16"/>
      <c r="IV198" s="16"/>
    </row>
    <row r="199" spans="1:17" ht="94.5" customHeight="1">
      <c r="A199" s="83" t="s">
        <v>487</v>
      </c>
      <c r="B199" s="112" t="s">
        <v>488</v>
      </c>
      <c r="C199" s="10">
        <f>C200+C210</f>
        <v>24291.07836</v>
      </c>
      <c r="D199" s="10">
        <f>D200+D210</f>
        <v>0</v>
      </c>
      <c r="E199" s="10">
        <f>E200+E210</f>
        <v>16636</v>
      </c>
      <c r="F199" s="10">
        <f>F200+F210</f>
        <v>0</v>
      </c>
      <c r="G199" s="10">
        <f>G200+G210</f>
        <v>16636</v>
      </c>
      <c r="H199" s="10">
        <f>H200+H210</f>
        <v>7655.07836</v>
      </c>
      <c r="I199" s="10">
        <f>I200+I210</f>
        <v>0</v>
      </c>
      <c r="J199" s="10">
        <f>J200+J210</f>
        <v>24291.07836</v>
      </c>
      <c r="K199" s="10">
        <f>K200+K210</f>
        <v>0</v>
      </c>
      <c r="L199" s="10">
        <f>L200+L210</f>
        <v>16636</v>
      </c>
      <c r="M199" s="10">
        <f>M200+M210</f>
        <v>0</v>
      </c>
      <c r="N199" s="10">
        <f>N200+N210</f>
        <v>16636</v>
      </c>
      <c r="O199" s="10">
        <f>O200+O210</f>
        <v>7655.07836</v>
      </c>
      <c r="P199" s="10">
        <f>P200+P210</f>
        <v>0</v>
      </c>
      <c r="Q199" s="112"/>
    </row>
    <row r="200" spans="1:17" ht="63" customHeight="1">
      <c r="A200" s="9" t="s">
        <v>489</v>
      </c>
      <c r="B200" s="120" t="s">
        <v>490</v>
      </c>
      <c r="C200" s="121">
        <f>C201+C202+C203+C204+C205+C206+C207+C208+C209</f>
        <v>15628.403359999998</v>
      </c>
      <c r="D200" s="121">
        <f>D201+D202+D203+D204+D205+D206+D207+D208+D209</f>
        <v>0</v>
      </c>
      <c r="E200" s="121">
        <f>E201+E202+E203+E204+E205+E206+E207+E208+E209</f>
        <v>10636</v>
      </c>
      <c r="F200" s="121">
        <f>F201+F202+F203+F204+F205+F206+F207+F208+F209</f>
        <v>0</v>
      </c>
      <c r="G200" s="121">
        <f>G201+G202+G203+G204+G205+G206+G207+G208+G209</f>
        <v>10636</v>
      </c>
      <c r="H200" s="121">
        <f>H201+H202+H203+H204+H205+H206+H207+H208+H209</f>
        <v>4992.40336</v>
      </c>
      <c r="I200" s="121">
        <f>I201+I202+I203+I204+I205+I206+I207+I208+I209</f>
        <v>0</v>
      </c>
      <c r="J200" s="121">
        <f>J201+J202+J203+J204+J205+J206+J207+J208+J209</f>
        <v>15628.403359999998</v>
      </c>
      <c r="K200" s="121">
        <f>K201+K202+K203+K204+K205+K206+K207+K208+K209</f>
        <v>0</v>
      </c>
      <c r="L200" s="121">
        <f>L201+L202+L203+L204+L205+L206+L207+L208+L209</f>
        <v>10636</v>
      </c>
      <c r="M200" s="121">
        <f>M201+M202+M203+M204+M205+M206+M207+M208+M209</f>
        <v>0</v>
      </c>
      <c r="N200" s="121">
        <f>N201+N202+N203+N204+N205+N206+N207+N208+N209</f>
        <v>10636</v>
      </c>
      <c r="O200" s="121">
        <f>O201+O202+O203+O204+O205+O206+O207+O208+O209</f>
        <v>4992.40336</v>
      </c>
      <c r="P200" s="121">
        <f>P201+P202+P203+P204+P205+P206+P207+P208+P209</f>
        <v>0</v>
      </c>
      <c r="Q200" s="122" t="s">
        <v>491</v>
      </c>
    </row>
    <row r="201" spans="1:17" ht="117.75" customHeight="1">
      <c r="A201" s="97" t="s">
        <v>192</v>
      </c>
      <c r="B201" s="70" t="s">
        <v>492</v>
      </c>
      <c r="C201" s="55">
        <f aca="true" t="shared" si="28" ref="C201:C206">E201+H201</f>
        <v>3253.1695</v>
      </c>
      <c r="D201" s="55">
        <v>0</v>
      </c>
      <c r="E201" s="55">
        <f aca="true" t="shared" si="29" ref="E201:E203">G201</f>
        <v>2811.779</v>
      </c>
      <c r="F201" s="55">
        <v>0</v>
      </c>
      <c r="G201" s="55">
        <v>2811.779</v>
      </c>
      <c r="H201" s="55">
        <v>441.3905</v>
      </c>
      <c r="I201" s="55">
        <v>0</v>
      </c>
      <c r="J201" s="55">
        <f aca="true" t="shared" si="30" ref="J201:J206">L201+O201</f>
        <v>3253.1695</v>
      </c>
      <c r="K201" s="55">
        <v>0</v>
      </c>
      <c r="L201" s="55">
        <f aca="true" t="shared" si="31" ref="L201:L206">N201</f>
        <v>2811.779</v>
      </c>
      <c r="M201" s="55">
        <v>0</v>
      </c>
      <c r="N201" s="55">
        <v>2811.779</v>
      </c>
      <c r="O201" s="55">
        <v>441.3905</v>
      </c>
      <c r="P201" s="55">
        <v>0</v>
      </c>
      <c r="Q201" s="122"/>
    </row>
    <row r="202" spans="1:17" ht="78.75" customHeight="1">
      <c r="A202" s="97" t="s">
        <v>192</v>
      </c>
      <c r="B202" s="70" t="s">
        <v>493</v>
      </c>
      <c r="C202" s="55">
        <f t="shared" si="28"/>
        <v>2544.0912</v>
      </c>
      <c r="D202" s="55">
        <v>0</v>
      </c>
      <c r="E202" s="55">
        <f t="shared" si="29"/>
        <v>2212.448</v>
      </c>
      <c r="F202" s="55">
        <v>0</v>
      </c>
      <c r="G202" s="55">
        <v>2212.448</v>
      </c>
      <c r="H202" s="55">
        <v>331.6432</v>
      </c>
      <c r="I202" s="55">
        <v>0</v>
      </c>
      <c r="J202" s="55">
        <f t="shared" si="30"/>
        <v>2544.0912</v>
      </c>
      <c r="K202" s="55">
        <v>0</v>
      </c>
      <c r="L202" s="55">
        <f t="shared" si="31"/>
        <v>2212.448</v>
      </c>
      <c r="M202" s="55">
        <v>0</v>
      </c>
      <c r="N202" s="55">
        <v>2212.448</v>
      </c>
      <c r="O202" s="55">
        <v>331.6432</v>
      </c>
      <c r="P202" s="55">
        <v>0</v>
      </c>
      <c r="Q202" s="122"/>
    </row>
    <row r="203" spans="1:17" ht="126" customHeight="1">
      <c r="A203" s="97" t="s">
        <v>192</v>
      </c>
      <c r="B203" s="70" t="s">
        <v>494</v>
      </c>
      <c r="C203" s="55">
        <f t="shared" si="28"/>
        <v>2694.9793900000004</v>
      </c>
      <c r="D203" s="55">
        <v>0</v>
      </c>
      <c r="E203" s="55">
        <f t="shared" si="29"/>
        <v>2329.3245</v>
      </c>
      <c r="F203" s="55">
        <v>0</v>
      </c>
      <c r="G203" s="55">
        <v>2329.3245</v>
      </c>
      <c r="H203" s="55">
        <v>365.65489</v>
      </c>
      <c r="I203" s="55">
        <v>0</v>
      </c>
      <c r="J203" s="55">
        <f t="shared" si="30"/>
        <v>2694.9793900000004</v>
      </c>
      <c r="K203" s="55">
        <v>0</v>
      </c>
      <c r="L203" s="55">
        <f t="shared" si="31"/>
        <v>2329.3245</v>
      </c>
      <c r="M203" s="55">
        <v>0</v>
      </c>
      <c r="N203" s="55">
        <v>2329.3245</v>
      </c>
      <c r="O203" s="55">
        <v>365.65489</v>
      </c>
      <c r="P203" s="55">
        <v>0</v>
      </c>
      <c r="Q203" s="122"/>
    </row>
    <row r="204" spans="1:17" ht="78.75" customHeight="1">
      <c r="A204" s="97" t="s">
        <v>192</v>
      </c>
      <c r="B204" s="70" t="s">
        <v>495</v>
      </c>
      <c r="C204" s="55">
        <f t="shared" si="28"/>
        <v>1373.97743</v>
      </c>
      <c r="D204" s="55">
        <v>0</v>
      </c>
      <c r="E204" s="55">
        <f>G204+F204</f>
        <v>1187.556</v>
      </c>
      <c r="F204" s="55">
        <v>0</v>
      </c>
      <c r="G204" s="55">
        <v>1187.556</v>
      </c>
      <c r="H204" s="55">
        <v>186.42143</v>
      </c>
      <c r="I204" s="55">
        <v>0</v>
      </c>
      <c r="J204" s="55">
        <f t="shared" si="30"/>
        <v>1373.97743</v>
      </c>
      <c r="K204" s="55">
        <v>0</v>
      </c>
      <c r="L204" s="55">
        <f t="shared" si="31"/>
        <v>1187.556</v>
      </c>
      <c r="M204" s="55">
        <v>0</v>
      </c>
      <c r="N204" s="55">
        <v>1187.556</v>
      </c>
      <c r="O204" s="55">
        <v>186.42143</v>
      </c>
      <c r="P204" s="55">
        <v>0</v>
      </c>
      <c r="Q204" s="122"/>
    </row>
    <row r="205" spans="1:17" ht="78.75" customHeight="1">
      <c r="A205" s="97" t="s">
        <v>192</v>
      </c>
      <c r="B205" s="70" t="s">
        <v>496</v>
      </c>
      <c r="C205" s="55">
        <f t="shared" si="28"/>
        <v>1507.13844</v>
      </c>
      <c r="D205" s="55">
        <v>0</v>
      </c>
      <c r="E205" s="55">
        <f aca="true" t="shared" si="32" ref="E205:E209">G205</f>
        <v>1302.6498</v>
      </c>
      <c r="F205" s="55">
        <v>0</v>
      </c>
      <c r="G205" s="55">
        <v>1302.6498</v>
      </c>
      <c r="H205" s="55">
        <v>204.48864</v>
      </c>
      <c r="I205" s="55">
        <v>0</v>
      </c>
      <c r="J205" s="55">
        <f t="shared" si="30"/>
        <v>1507.13844</v>
      </c>
      <c r="K205" s="55">
        <v>0</v>
      </c>
      <c r="L205" s="55">
        <f t="shared" si="31"/>
        <v>1302.6498</v>
      </c>
      <c r="M205" s="55">
        <v>0</v>
      </c>
      <c r="N205" s="55">
        <v>1302.6498</v>
      </c>
      <c r="O205" s="55">
        <v>204.48864</v>
      </c>
      <c r="P205" s="55">
        <v>0</v>
      </c>
      <c r="Q205" s="122"/>
    </row>
    <row r="206" spans="1:17" ht="94.5" customHeight="1">
      <c r="A206" s="97" t="s">
        <v>192</v>
      </c>
      <c r="B206" s="70" t="s">
        <v>497</v>
      </c>
      <c r="C206" s="55">
        <f t="shared" si="28"/>
        <v>916.6084000000001</v>
      </c>
      <c r="D206" s="55">
        <v>0</v>
      </c>
      <c r="E206" s="55">
        <f t="shared" si="32"/>
        <v>792.2427</v>
      </c>
      <c r="F206" s="55">
        <v>0</v>
      </c>
      <c r="G206" s="55">
        <v>792.2427</v>
      </c>
      <c r="H206" s="55">
        <v>124.3657</v>
      </c>
      <c r="I206" s="55">
        <v>0</v>
      </c>
      <c r="J206" s="55">
        <f t="shared" si="30"/>
        <v>916.6084000000001</v>
      </c>
      <c r="K206" s="55">
        <v>0</v>
      </c>
      <c r="L206" s="55">
        <f t="shared" si="31"/>
        <v>792.2427</v>
      </c>
      <c r="M206" s="55">
        <v>0</v>
      </c>
      <c r="N206" s="55">
        <v>792.2427</v>
      </c>
      <c r="O206" s="55">
        <v>124.3657</v>
      </c>
      <c r="P206" s="55">
        <v>0</v>
      </c>
      <c r="Q206" s="122"/>
    </row>
    <row r="207" spans="1:17" ht="120.75" customHeight="1">
      <c r="A207" s="97" t="s">
        <v>192</v>
      </c>
      <c r="B207" s="70" t="s">
        <v>498</v>
      </c>
      <c r="C207" s="55">
        <f aca="true" t="shared" si="33" ref="C207:C209">H207</f>
        <v>2923.486</v>
      </c>
      <c r="D207" s="55">
        <v>0</v>
      </c>
      <c r="E207" s="55">
        <f t="shared" si="32"/>
        <v>0</v>
      </c>
      <c r="F207" s="55">
        <v>0</v>
      </c>
      <c r="G207" s="55">
        <v>0</v>
      </c>
      <c r="H207" s="55">
        <v>2923.486</v>
      </c>
      <c r="I207" s="55">
        <v>0</v>
      </c>
      <c r="J207" s="55">
        <f aca="true" t="shared" si="34" ref="J207:J209">O207</f>
        <v>2923.486</v>
      </c>
      <c r="K207" s="55">
        <v>0</v>
      </c>
      <c r="L207" s="55">
        <v>0</v>
      </c>
      <c r="M207" s="55">
        <v>0</v>
      </c>
      <c r="N207" s="55">
        <v>0</v>
      </c>
      <c r="O207" s="55">
        <v>2923.486</v>
      </c>
      <c r="P207" s="55">
        <v>0</v>
      </c>
      <c r="Q207" s="122" t="s">
        <v>499</v>
      </c>
    </row>
    <row r="208" spans="1:17" ht="78.75" customHeight="1">
      <c r="A208" s="97" t="s">
        <v>192</v>
      </c>
      <c r="B208" s="70" t="s">
        <v>500</v>
      </c>
      <c r="C208" s="55">
        <f t="shared" si="33"/>
        <v>195</v>
      </c>
      <c r="D208" s="55">
        <v>0</v>
      </c>
      <c r="E208" s="55">
        <f t="shared" si="32"/>
        <v>0</v>
      </c>
      <c r="F208" s="55">
        <v>0</v>
      </c>
      <c r="G208" s="55">
        <v>0</v>
      </c>
      <c r="H208" s="55">
        <v>195</v>
      </c>
      <c r="I208" s="55">
        <v>0</v>
      </c>
      <c r="J208" s="55">
        <f t="shared" si="34"/>
        <v>195</v>
      </c>
      <c r="K208" s="55">
        <v>0</v>
      </c>
      <c r="L208" s="55">
        <v>0</v>
      </c>
      <c r="M208" s="55">
        <v>0</v>
      </c>
      <c r="N208" s="55">
        <v>0</v>
      </c>
      <c r="O208" s="55">
        <v>195</v>
      </c>
      <c r="P208" s="55">
        <v>0</v>
      </c>
      <c r="Q208" s="122" t="s">
        <v>501</v>
      </c>
    </row>
    <row r="209" spans="1:17" ht="78.75" customHeight="1">
      <c r="A209" s="97" t="s">
        <v>192</v>
      </c>
      <c r="B209" s="70" t="s">
        <v>502</v>
      </c>
      <c r="C209" s="55">
        <f t="shared" si="33"/>
        <v>219.953</v>
      </c>
      <c r="D209" s="55">
        <v>0</v>
      </c>
      <c r="E209" s="55">
        <f t="shared" si="32"/>
        <v>0</v>
      </c>
      <c r="F209" s="55">
        <v>0</v>
      </c>
      <c r="G209" s="55">
        <v>0</v>
      </c>
      <c r="H209" s="55">
        <v>219.953</v>
      </c>
      <c r="I209" s="55">
        <v>0</v>
      </c>
      <c r="J209" s="55">
        <f t="shared" si="34"/>
        <v>219.953</v>
      </c>
      <c r="K209" s="55">
        <v>0</v>
      </c>
      <c r="L209" s="55">
        <v>0</v>
      </c>
      <c r="M209" s="55">
        <v>0</v>
      </c>
      <c r="N209" s="55">
        <v>0</v>
      </c>
      <c r="O209" s="55">
        <v>219.953</v>
      </c>
      <c r="P209" s="55">
        <v>0</v>
      </c>
      <c r="Q209" s="122" t="s">
        <v>503</v>
      </c>
    </row>
    <row r="210" spans="1:17" ht="94.5" customHeight="1">
      <c r="A210" s="93" t="s">
        <v>504</v>
      </c>
      <c r="B210" s="80" t="s">
        <v>505</v>
      </c>
      <c r="C210" s="123">
        <f>C211</f>
        <v>8662.675</v>
      </c>
      <c r="D210" s="123">
        <f>D211</f>
        <v>0</v>
      </c>
      <c r="E210" s="123">
        <f>E211</f>
        <v>6000</v>
      </c>
      <c r="F210" s="123">
        <f>F211</f>
        <v>0</v>
      </c>
      <c r="G210" s="123">
        <f>G211</f>
        <v>6000</v>
      </c>
      <c r="H210" s="123">
        <f>H211</f>
        <v>2662.675</v>
      </c>
      <c r="I210" s="123">
        <f>I211</f>
        <v>0</v>
      </c>
      <c r="J210" s="123">
        <f>J211</f>
        <v>8662.675</v>
      </c>
      <c r="K210" s="123">
        <f>K211</f>
        <v>0</v>
      </c>
      <c r="L210" s="123">
        <f>L211</f>
        <v>6000</v>
      </c>
      <c r="M210" s="123">
        <f>M211</f>
        <v>0</v>
      </c>
      <c r="N210" s="123">
        <f>N211</f>
        <v>6000</v>
      </c>
      <c r="O210" s="123">
        <f>O211</f>
        <v>2662.675</v>
      </c>
      <c r="P210" s="123">
        <f>P211</f>
        <v>0</v>
      </c>
      <c r="Q210" s="96" t="s">
        <v>192</v>
      </c>
    </row>
    <row r="211" spans="1:17" ht="104.25" customHeight="1">
      <c r="A211" s="97" t="s">
        <v>506</v>
      </c>
      <c r="B211" s="70" t="s">
        <v>507</v>
      </c>
      <c r="C211" s="55">
        <f>E211+H211</f>
        <v>8662.675</v>
      </c>
      <c r="D211" s="55">
        <v>0</v>
      </c>
      <c r="E211" s="55">
        <f>F211+G211</f>
        <v>6000</v>
      </c>
      <c r="F211" s="55">
        <v>0</v>
      </c>
      <c r="G211" s="55">
        <v>6000</v>
      </c>
      <c r="H211" s="55">
        <v>2662.675</v>
      </c>
      <c r="I211" s="55">
        <v>0</v>
      </c>
      <c r="J211" s="55">
        <f>L211+O211</f>
        <v>8662.675</v>
      </c>
      <c r="K211" s="55">
        <v>0</v>
      </c>
      <c r="L211" s="55">
        <f>M211+N211</f>
        <v>6000</v>
      </c>
      <c r="M211" s="55">
        <v>0</v>
      </c>
      <c r="N211" s="55">
        <v>6000</v>
      </c>
      <c r="O211" s="55">
        <v>2662.675</v>
      </c>
      <c r="P211" s="55">
        <v>0</v>
      </c>
      <c r="Q211" s="122" t="s">
        <v>508</v>
      </c>
    </row>
    <row r="212" spans="1:256" s="52" customFormat="1" ht="78.75" customHeight="1">
      <c r="A212" s="124" t="s">
        <v>509</v>
      </c>
      <c r="B212" s="80" t="s">
        <v>510</v>
      </c>
      <c r="C212" s="123">
        <f>C213+C227+C231</f>
        <v>12895.4333</v>
      </c>
      <c r="D212" s="123">
        <f>D213+D227+D231</f>
        <v>0</v>
      </c>
      <c r="E212" s="123">
        <f>E213+E227+E231</f>
        <v>0</v>
      </c>
      <c r="F212" s="123">
        <f>F213+F227+F231</f>
        <v>0</v>
      </c>
      <c r="G212" s="123">
        <f>G213+G227+G231</f>
        <v>0</v>
      </c>
      <c r="H212" s="123">
        <f>H213+H227+H231</f>
        <v>12895.4333</v>
      </c>
      <c r="I212" s="123">
        <f>I213+I227+I231</f>
        <v>0</v>
      </c>
      <c r="J212" s="123">
        <f>J213+J227+J231</f>
        <v>12880.69129</v>
      </c>
      <c r="K212" s="123">
        <f>K213+K227+K231</f>
        <v>0</v>
      </c>
      <c r="L212" s="123">
        <f>L213+L227+L231</f>
        <v>0</v>
      </c>
      <c r="M212" s="123">
        <f>M213+M227+M231</f>
        <v>0</v>
      </c>
      <c r="N212" s="123">
        <f>N213+N227+N231</f>
        <v>0</v>
      </c>
      <c r="O212" s="123">
        <f>O213+O227+O231</f>
        <v>12880.69129</v>
      </c>
      <c r="P212" s="123">
        <f>P213+P227+P231</f>
        <v>0</v>
      </c>
      <c r="Q212" s="99"/>
      <c r="IU212" s="85"/>
      <c r="IV212" s="85"/>
    </row>
    <row r="213" spans="1:17" ht="59.25" customHeight="1">
      <c r="A213" s="124" t="s">
        <v>511</v>
      </c>
      <c r="B213" s="80" t="s">
        <v>512</v>
      </c>
      <c r="C213" s="123">
        <f>SUM(C214:C226)</f>
        <v>11082.6463</v>
      </c>
      <c r="D213" s="123">
        <f>SUM(D214:D226)</f>
        <v>0</v>
      </c>
      <c r="E213" s="123">
        <f>SUM(E214:E226)</f>
        <v>0</v>
      </c>
      <c r="F213" s="123">
        <f>SUM(F214:F226)</f>
        <v>0</v>
      </c>
      <c r="G213" s="123">
        <f>SUM(G214:G226)</f>
        <v>0</v>
      </c>
      <c r="H213" s="123">
        <f>SUM(H214:H226)</f>
        <v>11082.6463</v>
      </c>
      <c r="I213" s="123">
        <f>SUM(I214:I226)</f>
        <v>0</v>
      </c>
      <c r="J213" s="123">
        <f>SUM(J214:J226)</f>
        <v>11067.90429</v>
      </c>
      <c r="K213" s="123">
        <f>SUM(K214:K226)</f>
        <v>0</v>
      </c>
      <c r="L213" s="123">
        <f>SUM(L214:L226)</f>
        <v>0</v>
      </c>
      <c r="M213" s="123">
        <f>SUM(M214:M226)</f>
        <v>0</v>
      </c>
      <c r="N213" s="123">
        <f>SUM(N214:N226)</f>
        <v>0</v>
      </c>
      <c r="O213" s="123">
        <f>SUM(O214:O226)</f>
        <v>11067.90429</v>
      </c>
      <c r="P213" s="123">
        <f>SUM(P214:P226)</f>
        <v>0</v>
      </c>
      <c r="Q213" s="99"/>
    </row>
    <row r="214" spans="1:17" ht="15.75" customHeight="1">
      <c r="A214" s="125" t="s">
        <v>513</v>
      </c>
      <c r="B214" s="70" t="s">
        <v>514</v>
      </c>
      <c r="C214" s="55">
        <f>H214</f>
        <v>1104.048</v>
      </c>
      <c r="D214" s="55">
        <v>0</v>
      </c>
      <c r="E214" s="55">
        <v>0</v>
      </c>
      <c r="F214" s="55">
        <v>0</v>
      </c>
      <c r="G214" s="55">
        <v>0</v>
      </c>
      <c r="H214" s="55">
        <v>1104.048</v>
      </c>
      <c r="I214" s="55">
        <v>0</v>
      </c>
      <c r="J214" s="55">
        <f>O214</f>
        <v>1104.048</v>
      </c>
      <c r="K214" s="55">
        <v>0</v>
      </c>
      <c r="L214" s="55">
        <v>0</v>
      </c>
      <c r="M214" s="55">
        <v>0</v>
      </c>
      <c r="N214" s="55">
        <v>0</v>
      </c>
      <c r="O214" s="55">
        <v>1104.048</v>
      </c>
      <c r="P214" s="55">
        <v>0</v>
      </c>
      <c r="Q214" s="70" t="s">
        <v>515</v>
      </c>
    </row>
    <row r="215" spans="1:17" ht="31.5" customHeight="1">
      <c r="A215" s="125" t="s">
        <v>516</v>
      </c>
      <c r="B215" s="70" t="s">
        <v>517</v>
      </c>
      <c r="C215" s="55">
        <f>D215+H215</f>
        <v>0</v>
      </c>
      <c r="D215" s="55">
        <v>0</v>
      </c>
      <c r="E215" s="55">
        <v>0</v>
      </c>
      <c r="F215" s="55">
        <v>0</v>
      </c>
      <c r="G215" s="55">
        <v>0</v>
      </c>
      <c r="H215" s="55">
        <v>0</v>
      </c>
      <c r="I215" s="55">
        <v>0</v>
      </c>
      <c r="J215" s="55">
        <f>K215+O215</f>
        <v>0</v>
      </c>
      <c r="K215" s="55">
        <v>0</v>
      </c>
      <c r="L215" s="55">
        <v>0</v>
      </c>
      <c r="M215" s="55">
        <v>0</v>
      </c>
      <c r="N215" s="55">
        <v>0</v>
      </c>
      <c r="O215" s="55">
        <v>0</v>
      </c>
      <c r="P215" s="55">
        <v>0</v>
      </c>
      <c r="Q215" s="70"/>
    </row>
    <row r="216" spans="1:17" ht="63" customHeight="1">
      <c r="A216" s="125" t="s">
        <v>518</v>
      </c>
      <c r="B216" s="70" t="s">
        <v>519</v>
      </c>
      <c r="C216" s="55">
        <f aca="true" t="shared" si="35" ref="C216:C226">H216</f>
        <v>82.7925</v>
      </c>
      <c r="D216" s="55">
        <v>0</v>
      </c>
      <c r="E216" s="55">
        <v>0</v>
      </c>
      <c r="F216" s="55">
        <v>0</v>
      </c>
      <c r="G216" s="55">
        <v>0</v>
      </c>
      <c r="H216" s="55">
        <v>82.7925</v>
      </c>
      <c r="I216" s="55">
        <v>0</v>
      </c>
      <c r="J216" s="55">
        <f aca="true" t="shared" si="36" ref="J216:J226">O216</f>
        <v>82.7925</v>
      </c>
      <c r="K216" s="55">
        <v>0</v>
      </c>
      <c r="L216" s="55">
        <v>0</v>
      </c>
      <c r="M216" s="55">
        <v>0</v>
      </c>
      <c r="N216" s="55">
        <v>0</v>
      </c>
      <c r="O216" s="55">
        <v>82.7925</v>
      </c>
      <c r="P216" s="55">
        <v>0</v>
      </c>
      <c r="Q216" s="70" t="s">
        <v>520</v>
      </c>
    </row>
    <row r="217" spans="1:17" ht="66" customHeight="1">
      <c r="A217" s="125" t="s">
        <v>521</v>
      </c>
      <c r="B217" s="70" t="s">
        <v>522</v>
      </c>
      <c r="C217" s="55">
        <f t="shared" si="35"/>
        <v>2861.2418</v>
      </c>
      <c r="D217" s="55">
        <v>0</v>
      </c>
      <c r="E217" s="55">
        <v>0</v>
      </c>
      <c r="F217" s="55">
        <v>0</v>
      </c>
      <c r="G217" s="55">
        <v>0</v>
      </c>
      <c r="H217" s="55">
        <v>2861.2418</v>
      </c>
      <c r="I217" s="55">
        <v>0</v>
      </c>
      <c r="J217" s="55">
        <f t="shared" si="36"/>
        <v>2861.2418</v>
      </c>
      <c r="K217" s="55">
        <v>0</v>
      </c>
      <c r="L217" s="55">
        <v>0</v>
      </c>
      <c r="M217" s="55">
        <v>0</v>
      </c>
      <c r="N217" s="55">
        <v>0</v>
      </c>
      <c r="O217" s="55">
        <v>2861.2418</v>
      </c>
      <c r="P217" s="55">
        <v>0</v>
      </c>
      <c r="Q217" s="70" t="s">
        <v>523</v>
      </c>
    </row>
    <row r="218" spans="1:17" ht="63" customHeight="1">
      <c r="A218" s="125" t="s">
        <v>524</v>
      </c>
      <c r="B218" s="70" t="s">
        <v>525</v>
      </c>
      <c r="C218" s="55">
        <f t="shared" si="35"/>
        <v>124.999</v>
      </c>
      <c r="D218" s="55">
        <v>0</v>
      </c>
      <c r="E218" s="55">
        <v>0</v>
      </c>
      <c r="F218" s="55">
        <v>0</v>
      </c>
      <c r="G218" s="55">
        <v>0</v>
      </c>
      <c r="H218" s="55">
        <v>124.999</v>
      </c>
      <c r="I218" s="55">
        <v>0</v>
      </c>
      <c r="J218" s="55">
        <f t="shared" si="36"/>
        <v>124.999</v>
      </c>
      <c r="K218" s="55">
        <v>0</v>
      </c>
      <c r="L218" s="55">
        <v>0</v>
      </c>
      <c r="M218" s="55">
        <v>0</v>
      </c>
      <c r="N218" s="55">
        <v>0</v>
      </c>
      <c r="O218" s="55">
        <v>124.999</v>
      </c>
      <c r="P218" s="55">
        <v>0</v>
      </c>
      <c r="Q218" s="70" t="s">
        <v>526</v>
      </c>
    </row>
    <row r="219" spans="1:17" ht="94.5" customHeight="1">
      <c r="A219" s="125" t="s">
        <v>527</v>
      </c>
      <c r="B219" s="70" t="s">
        <v>528</v>
      </c>
      <c r="C219" s="55">
        <f t="shared" si="35"/>
        <v>0</v>
      </c>
      <c r="D219" s="55">
        <v>0</v>
      </c>
      <c r="E219" s="55">
        <v>0</v>
      </c>
      <c r="F219" s="55">
        <v>0</v>
      </c>
      <c r="G219" s="55">
        <v>0</v>
      </c>
      <c r="H219" s="55">
        <v>0</v>
      </c>
      <c r="I219" s="55">
        <v>0</v>
      </c>
      <c r="J219" s="55">
        <f t="shared" si="36"/>
        <v>0</v>
      </c>
      <c r="K219" s="55">
        <v>0</v>
      </c>
      <c r="L219" s="55">
        <v>0</v>
      </c>
      <c r="M219" s="55">
        <v>0</v>
      </c>
      <c r="N219" s="55">
        <v>0</v>
      </c>
      <c r="O219" s="55">
        <v>0</v>
      </c>
      <c r="P219" s="55">
        <v>0</v>
      </c>
      <c r="Q219" s="70"/>
    </row>
    <row r="220" spans="1:17" ht="89.25" customHeight="1">
      <c r="A220" s="125" t="s">
        <v>529</v>
      </c>
      <c r="B220" s="70" t="s">
        <v>530</v>
      </c>
      <c r="C220" s="55">
        <f t="shared" si="35"/>
        <v>200</v>
      </c>
      <c r="D220" s="55">
        <v>0</v>
      </c>
      <c r="E220" s="55">
        <v>0</v>
      </c>
      <c r="F220" s="55">
        <v>0</v>
      </c>
      <c r="G220" s="55">
        <v>0</v>
      </c>
      <c r="H220" s="55">
        <v>200</v>
      </c>
      <c r="I220" s="55">
        <v>0</v>
      </c>
      <c r="J220" s="55">
        <f t="shared" si="36"/>
        <v>200</v>
      </c>
      <c r="K220" s="55">
        <v>0</v>
      </c>
      <c r="L220" s="55">
        <v>0</v>
      </c>
      <c r="M220" s="55">
        <v>0</v>
      </c>
      <c r="N220" s="55">
        <v>0</v>
      </c>
      <c r="O220" s="55">
        <v>200</v>
      </c>
      <c r="P220" s="55">
        <v>0</v>
      </c>
      <c r="Q220" s="70" t="s">
        <v>531</v>
      </c>
    </row>
    <row r="221" spans="1:17" ht="78" customHeight="1">
      <c r="A221" s="125" t="s">
        <v>532</v>
      </c>
      <c r="B221" s="70" t="s">
        <v>533</v>
      </c>
      <c r="C221" s="55">
        <f t="shared" si="35"/>
        <v>6288.68</v>
      </c>
      <c r="D221" s="55">
        <v>0</v>
      </c>
      <c r="E221" s="55">
        <v>0</v>
      </c>
      <c r="F221" s="55">
        <v>0</v>
      </c>
      <c r="G221" s="55">
        <v>0</v>
      </c>
      <c r="H221" s="55">
        <v>6288.68</v>
      </c>
      <c r="I221" s="55">
        <v>0</v>
      </c>
      <c r="J221" s="55">
        <f t="shared" si="36"/>
        <v>6273.93799</v>
      </c>
      <c r="K221" s="55">
        <v>0</v>
      </c>
      <c r="L221" s="55">
        <v>0</v>
      </c>
      <c r="M221" s="55">
        <v>0</v>
      </c>
      <c r="N221" s="55">
        <v>0</v>
      </c>
      <c r="O221" s="55">
        <v>6273.93799</v>
      </c>
      <c r="P221" s="55">
        <v>0</v>
      </c>
      <c r="Q221" s="70" t="s">
        <v>534</v>
      </c>
    </row>
    <row r="222" spans="1:17" ht="89.25" customHeight="1">
      <c r="A222" s="125" t="s">
        <v>535</v>
      </c>
      <c r="B222" s="70" t="s">
        <v>536</v>
      </c>
      <c r="C222" s="55">
        <f t="shared" si="35"/>
        <v>0</v>
      </c>
      <c r="D222" s="55">
        <v>0</v>
      </c>
      <c r="E222" s="55">
        <v>0</v>
      </c>
      <c r="F222" s="55">
        <v>0</v>
      </c>
      <c r="G222" s="55">
        <v>0</v>
      </c>
      <c r="H222" s="55">
        <v>0</v>
      </c>
      <c r="I222" s="55">
        <v>0</v>
      </c>
      <c r="J222" s="55">
        <f t="shared" si="36"/>
        <v>0</v>
      </c>
      <c r="K222" s="55">
        <v>0</v>
      </c>
      <c r="L222" s="55">
        <v>0</v>
      </c>
      <c r="M222" s="55">
        <v>0</v>
      </c>
      <c r="N222" s="55">
        <v>0</v>
      </c>
      <c r="O222" s="55">
        <v>0</v>
      </c>
      <c r="P222" s="55">
        <v>0</v>
      </c>
      <c r="Q222" s="70"/>
    </row>
    <row r="223" spans="1:17" ht="78.75" customHeight="1">
      <c r="A223" s="125" t="s">
        <v>537</v>
      </c>
      <c r="B223" s="70" t="s">
        <v>538</v>
      </c>
      <c r="C223" s="55">
        <f t="shared" si="35"/>
        <v>4.152</v>
      </c>
      <c r="D223" s="55">
        <v>0</v>
      </c>
      <c r="E223" s="55">
        <v>0</v>
      </c>
      <c r="F223" s="55">
        <v>0</v>
      </c>
      <c r="G223" s="55">
        <v>0</v>
      </c>
      <c r="H223" s="55">
        <v>4.152</v>
      </c>
      <c r="I223" s="55">
        <v>0</v>
      </c>
      <c r="J223" s="55">
        <f t="shared" si="36"/>
        <v>4.152</v>
      </c>
      <c r="K223" s="55">
        <v>0</v>
      </c>
      <c r="L223" s="55">
        <v>0</v>
      </c>
      <c r="M223" s="55">
        <v>0</v>
      </c>
      <c r="N223" s="55">
        <v>0</v>
      </c>
      <c r="O223" s="55">
        <v>4.152</v>
      </c>
      <c r="P223" s="55">
        <v>0</v>
      </c>
      <c r="Q223" s="70" t="s">
        <v>539</v>
      </c>
    </row>
    <row r="224" spans="1:17" ht="78.75" customHeight="1">
      <c r="A224" s="125" t="s">
        <v>540</v>
      </c>
      <c r="B224" s="70" t="s">
        <v>541</v>
      </c>
      <c r="C224" s="55">
        <f t="shared" si="35"/>
        <v>144.334</v>
      </c>
      <c r="D224" s="55">
        <v>0</v>
      </c>
      <c r="E224" s="55">
        <v>0</v>
      </c>
      <c r="F224" s="55">
        <v>0</v>
      </c>
      <c r="G224" s="55">
        <v>0</v>
      </c>
      <c r="H224" s="55">
        <v>144.334</v>
      </c>
      <c r="I224" s="55">
        <v>0</v>
      </c>
      <c r="J224" s="55">
        <f t="shared" si="36"/>
        <v>144.334</v>
      </c>
      <c r="K224" s="55">
        <v>0</v>
      </c>
      <c r="L224" s="55">
        <v>0</v>
      </c>
      <c r="M224" s="55">
        <v>0</v>
      </c>
      <c r="N224" s="55">
        <v>0</v>
      </c>
      <c r="O224" s="55">
        <v>144.334</v>
      </c>
      <c r="P224" s="55">
        <v>0</v>
      </c>
      <c r="Q224" s="70" t="s">
        <v>542</v>
      </c>
    </row>
    <row r="225" spans="1:17" ht="78.75" customHeight="1">
      <c r="A225" s="125" t="s">
        <v>543</v>
      </c>
      <c r="B225" s="70" t="s">
        <v>544</v>
      </c>
      <c r="C225" s="55">
        <f t="shared" si="35"/>
        <v>100</v>
      </c>
      <c r="D225" s="55">
        <v>0</v>
      </c>
      <c r="E225" s="55">
        <v>0</v>
      </c>
      <c r="F225" s="55">
        <v>0</v>
      </c>
      <c r="G225" s="55">
        <v>0</v>
      </c>
      <c r="H225" s="55">
        <v>100</v>
      </c>
      <c r="I225" s="55">
        <v>0</v>
      </c>
      <c r="J225" s="55">
        <f t="shared" si="36"/>
        <v>100</v>
      </c>
      <c r="K225" s="55">
        <v>0</v>
      </c>
      <c r="L225" s="55">
        <v>0</v>
      </c>
      <c r="M225" s="55">
        <v>0</v>
      </c>
      <c r="N225" s="55">
        <v>0</v>
      </c>
      <c r="O225" s="55">
        <v>100</v>
      </c>
      <c r="P225" s="55">
        <v>0</v>
      </c>
      <c r="Q225" s="70" t="s">
        <v>545</v>
      </c>
    </row>
    <row r="226" spans="1:17" ht="78.75" customHeight="1">
      <c r="A226" s="125" t="s">
        <v>546</v>
      </c>
      <c r="B226" s="70" t="s">
        <v>547</v>
      </c>
      <c r="C226" s="55">
        <f t="shared" si="35"/>
        <v>172.399</v>
      </c>
      <c r="D226" s="55">
        <v>0</v>
      </c>
      <c r="E226" s="55">
        <v>0</v>
      </c>
      <c r="F226" s="55">
        <v>0</v>
      </c>
      <c r="G226" s="55">
        <v>0</v>
      </c>
      <c r="H226" s="55">
        <v>172.399</v>
      </c>
      <c r="I226" s="55">
        <v>0</v>
      </c>
      <c r="J226" s="55">
        <f t="shared" si="36"/>
        <v>172.399</v>
      </c>
      <c r="K226" s="55">
        <v>0</v>
      </c>
      <c r="L226" s="55">
        <v>0</v>
      </c>
      <c r="M226" s="55">
        <v>0</v>
      </c>
      <c r="N226" s="55">
        <v>0</v>
      </c>
      <c r="O226" s="55">
        <v>172.399</v>
      </c>
      <c r="P226" s="55">
        <v>0</v>
      </c>
      <c r="Q226" s="70"/>
    </row>
    <row r="227" spans="1:17" ht="55.5" customHeight="1">
      <c r="A227" s="124" t="s">
        <v>548</v>
      </c>
      <c r="B227" s="80" t="s">
        <v>549</v>
      </c>
      <c r="C227" s="123">
        <f>SUM(C228:C230)</f>
        <v>1812.7869999999998</v>
      </c>
      <c r="D227" s="123">
        <f>SUM(D228:D230)</f>
        <v>0</v>
      </c>
      <c r="E227" s="123">
        <f>SUM(E228:E230)</f>
        <v>0</v>
      </c>
      <c r="F227" s="123">
        <f>SUM(F228:F230)</f>
        <v>0</v>
      </c>
      <c r="G227" s="123">
        <f>SUM(G228:G230)</f>
        <v>0</v>
      </c>
      <c r="H227" s="123">
        <f>SUM(H228:H230)</f>
        <v>1812.7869999999998</v>
      </c>
      <c r="I227" s="123">
        <f>SUM(I228:I230)</f>
        <v>0</v>
      </c>
      <c r="J227" s="123">
        <f>SUM(J228:J230)</f>
        <v>1812.7869999999998</v>
      </c>
      <c r="K227" s="123">
        <f>SUM(K228:K230)</f>
        <v>0</v>
      </c>
      <c r="L227" s="123">
        <f>SUM(L228:L230)</f>
        <v>0</v>
      </c>
      <c r="M227" s="123">
        <f>SUM(M228:M230)</f>
        <v>0</v>
      </c>
      <c r="N227" s="123">
        <f>SUM(N228:N230)</f>
        <v>0</v>
      </c>
      <c r="O227" s="123">
        <f>SUM(O228:O230)</f>
        <v>1812.7869999999998</v>
      </c>
      <c r="P227" s="123">
        <f>SUM(P228:P230)</f>
        <v>0</v>
      </c>
      <c r="Q227" s="99"/>
    </row>
    <row r="228" spans="1:17" ht="63" customHeight="1">
      <c r="A228" s="97" t="s">
        <v>550</v>
      </c>
      <c r="B228" s="70" t="s">
        <v>551</v>
      </c>
      <c r="C228" s="55">
        <f aca="true" t="shared" si="37" ref="C228:C230">H228</f>
        <v>538.805</v>
      </c>
      <c r="D228" s="55">
        <f>D229</f>
        <v>0</v>
      </c>
      <c r="E228" s="55">
        <v>0</v>
      </c>
      <c r="F228" s="55">
        <v>0</v>
      </c>
      <c r="G228" s="55">
        <v>0</v>
      </c>
      <c r="H228" s="55">
        <v>538.805</v>
      </c>
      <c r="I228" s="55">
        <v>0</v>
      </c>
      <c r="J228" s="55">
        <f aca="true" t="shared" si="38" ref="J228:J230">O228</f>
        <v>538.805</v>
      </c>
      <c r="K228" s="55">
        <v>0</v>
      </c>
      <c r="L228" s="55">
        <v>0</v>
      </c>
      <c r="M228" s="55">
        <v>0</v>
      </c>
      <c r="N228" s="55">
        <v>0</v>
      </c>
      <c r="O228" s="55">
        <v>538.805</v>
      </c>
      <c r="P228" s="55">
        <v>0</v>
      </c>
      <c r="Q228" s="70" t="s">
        <v>552</v>
      </c>
    </row>
    <row r="229" spans="1:17" ht="63" customHeight="1">
      <c r="A229" s="97" t="s">
        <v>553</v>
      </c>
      <c r="B229" s="70" t="s">
        <v>554</v>
      </c>
      <c r="C229" s="55">
        <f t="shared" si="37"/>
        <v>206.56</v>
      </c>
      <c r="D229" s="55">
        <v>0</v>
      </c>
      <c r="E229" s="55">
        <v>0</v>
      </c>
      <c r="F229" s="55">
        <v>0</v>
      </c>
      <c r="G229" s="55">
        <v>0</v>
      </c>
      <c r="H229" s="55">
        <v>206.56</v>
      </c>
      <c r="I229" s="55">
        <v>0</v>
      </c>
      <c r="J229" s="55">
        <f t="shared" si="38"/>
        <v>206.56</v>
      </c>
      <c r="K229" s="55">
        <v>0</v>
      </c>
      <c r="L229" s="55">
        <v>0</v>
      </c>
      <c r="M229" s="55">
        <v>0</v>
      </c>
      <c r="N229" s="55">
        <v>0</v>
      </c>
      <c r="O229" s="55">
        <v>206.56</v>
      </c>
      <c r="P229" s="55">
        <v>0</v>
      </c>
      <c r="Q229" s="70" t="s">
        <v>555</v>
      </c>
    </row>
    <row r="230" spans="1:17" ht="78.75" customHeight="1">
      <c r="A230" s="97" t="s">
        <v>556</v>
      </c>
      <c r="B230" s="70" t="s">
        <v>557</v>
      </c>
      <c r="C230" s="55">
        <f t="shared" si="37"/>
        <v>1067.422</v>
      </c>
      <c r="D230" s="55">
        <v>0</v>
      </c>
      <c r="E230" s="55">
        <v>0</v>
      </c>
      <c r="F230" s="55">
        <v>0</v>
      </c>
      <c r="G230" s="55">
        <v>0</v>
      </c>
      <c r="H230" s="55">
        <v>1067.422</v>
      </c>
      <c r="I230" s="55">
        <v>0</v>
      </c>
      <c r="J230" s="55">
        <f t="shared" si="38"/>
        <v>1067.422</v>
      </c>
      <c r="K230" s="55">
        <v>0</v>
      </c>
      <c r="L230" s="55">
        <v>0</v>
      </c>
      <c r="M230" s="55">
        <v>0</v>
      </c>
      <c r="N230" s="55">
        <v>0</v>
      </c>
      <c r="O230" s="55">
        <v>1067.422</v>
      </c>
      <c r="P230" s="55">
        <v>0</v>
      </c>
      <c r="Q230" s="70" t="s">
        <v>558</v>
      </c>
    </row>
    <row r="231" spans="1:17" ht="63" customHeight="1">
      <c r="A231" s="124" t="s">
        <v>559</v>
      </c>
      <c r="B231" s="80" t="s">
        <v>560</v>
      </c>
      <c r="C231" s="123">
        <v>0</v>
      </c>
      <c r="D231" s="123">
        <v>0</v>
      </c>
      <c r="E231" s="123">
        <v>0</v>
      </c>
      <c r="F231" s="123">
        <v>0</v>
      </c>
      <c r="G231" s="123">
        <v>0</v>
      </c>
      <c r="H231" s="123">
        <v>0</v>
      </c>
      <c r="I231" s="123">
        <v>0</v>
      </c>
      <c r="J231" s="123">
        <v>0</v>
      </c>
      <c r="K231" s="123">
        <v>0</v>
      </c>
      <c r="L231" s="123">
        <v>0</v>
      </c>
      <c r="M231" s="123">
        <v>0</v>
      </c>
      <c r="N231" s="123">
        <v>0</v>
      </c>
      <c r="O231" s="123">
        <v>0</v>
      </c>
      <c r="P231" s="123">
        <v>0</v>
      </c>
      <c r="Q231" s="99"/>
    </row>
    <row r="232" spans="1:17" ht="94.5" customHeight="1">
      <c r="A232" s="124" t="s">
        <v>561</v>
      </c>
      <c r="B232" s="80" t="s">
        <v>562</v>
      </c>
      <c r="C232" s="123">
        <f aca="true" t="shared" si="39" ref="C232:C233">C233</f>
        <v>37167.49662</v>
      </c>
      <c r="D232" s="123">
        <f aca="true" t="shared" si="40" ref="D232:D233">D233</f>
        <v>0</v>
      </c>
      <c r="E232" s="123">
        <f aca="true" t="shared" si="41" ref="E232:E233">E233</f>
        <v>0</v>
      </c>
      <c r="F232" s="123">
        <f aca="true" t="shared" si="42" ref="F232:F233">F233</f>
        <v>0</v>
      </c>
      <c r="G232" s="123">
        <f aca="true" t="shared" si="43" ref="G232:G233">G233</f>
        <v>0</v>
      </c>
      <c r="H232" s="123">
        <f aca="true" t="shared" si="44" ref="H232:H233">H233</f>
        <v>37167.49662</v>
      </c>
      <c r="I232" s="123">
        <f aca="true" t="shared" si="45" ref="I232:I233">I233</f>
        <v>0</v>
      </c>
      <c r="J232" s="123">
        <f aca="true" t="shared" si="46" ref="J232:J233">J233</f>
        <v>36184.76216</v>
      </c>
      <c r="K232" s="123">
        <f aca="true" t="shared" si="47" ref="K232:K233">K233</f>
        <v>0</v>
      </c>
      <c r="L232" s="123">
        <f aca="true" t="shared" si="48" ref="L232:L233">L233</f>
        <v>0</v>
      </c>
      <c r="M232" s="123">
        <f aca="true" t="shared" si="49" ref="M232:M233">M233</f>
        <v>0</v>
      </c>
      <c r="N232" s="123">
        <f aca="true" t="shared" si="50" ref="N232:N233">N233</f>
        <v>0</v>
      </c>
      <c r="O232" s="123">
        <f aca="true" t="shared" si="51" ref="O232:O233">O233</f>
        <v>36184.76216</v>
      </c>
      <c r="P232" s="123">
        <f aca="true" t="shared" si="52" ref="P232:P233">P233</f>
        <v>0</v>
      </c>
      <c r="Q232" s="99"/>
    </row>
    <row r="233" spans="1:17" ht="78.75" customHeight="1">
      <c r="A233" s="124" t="s">
        <v>563</v>
      </c>
      <c r="B233" s="80" t="s">
        <v>564</v>
      </c>
      <c r="C233" s="123">
        <f t="shared" si="39"/>
        <v>37167.49662</v>
      </c>
      <c r="D233" s="123">
        <f t="shared" si="40"/>
        <v>0</v>
      </c>
      <c r="E233" s="123">
        <f t="shared" si="41"/>
        <v>0</v>
      </c>
      <c r="F233" s="123">
        <f t="shared" si="42"/>
        <v>0</v>
      </c>
      <c r="G233" s="123">
        <f t="shared" si="43"/>
        <v>0</v>
      </c>
      <c r="H233" s="123">
        <f t="shared" si="44"/>
        <v>37167.49662</v>
      </c>
      <c r="I233" s="123">
        <f t="shared" si="45"/>
        <v>0</v>
      </c>
      <c r="J233" s="123">
        <f t="shared" si="46"/>
        <v>36184.76216</v>
      </c>
      <c r="K233" s="123">
        <f t="shared" si="47"/>
        <v>0</v>
      </c>
      <c r="L233" s="123">
        <f t="shared" si="48"/>
        <v>0</v>
      </c>
      <c r="M233" s="123">
        <f t="shared" si="49"/>
        <v>0</v>
      </c>
      <c r="N233" s="123">
        <f t="shared" si="50"/>
        <v>0</v>
      </c>
      <c r="O233" s="123">
        <f t="shared" si="51"/>
        <v>36184.76216</v>
      </c>
      <c r="P233" s="123">
        <f t="shared" si="52"/>
        <v>0</v>
      </c>
      <c r="Q233" s="99"/>
    </row>
    <row r="234" spans="1:17" ht="94.5" customHeight="1">
      <c r="A234" s="97" t="s">
        <v>565</v>
      </c>
      <c r="B234" s="70" t="s">
        <v>566</v>
      </c>
      <c r="C234" s="55">
        <f>H234</f>
        <v>37167.49662</v>
      </c>
      <c r="D234" s="55">
        <v>0</v>
      </c>
      <c r="E234" s="55">
        <v>0</v>
      </c>
      <c r="F234" s="55">
        <v>0</v>
      </c>
      <c r="G234" s="55">
        <v>0</v>
      </c>
      <c r="H234" s="55">
        <v>37167.49662</v>
      </c>
      <c r="I234" s="55">
        <v>0</v>
      </c>
      <c r="J234" s="55">
        <f>O234</f>
        <v>36184.76216</v>
      </c>
      <c r="K234" s="55">
        <v>0</v>
      </c>
      <c r="L234" s="55">
        <v>0</v>
      </c>
      <c r="M234" s="55">
        <v>0</v>
      </c>
      <c r="N234" s="55">
        <v>0</v>
      </c>
      <c r="O234" s="55">
        <v>36184.76216</v>
      </c>
      <c r="P234" s="55">
        <v>0</v>
      </c>
      <c r="Q234" s="70" t="s">
        <v>567</v>
      </c>
    </row>
    <row r="235" spans="1:17" ht="78.75" customHeight="1">
      <c r="A235" s="124" t="s">
        <v>568</v>
      </c>
      <c r="B235" s="80" t="s">
        <v>569</v>
      </c>
      <c r="C235" s="123">
        <f>C236</f>
        <v>15686.01687</v>
      </c>
      <c r="D235" s="123">
        <f>D236</f>
        <v>0</v>
      </c>
      <c r="E235" s="123">
        <f>E236</f>
        <v>0</v>
      </c>
      <c r="F235" s="123">
        <f>F236</f>
        <v>0</v>
      </c>
      <c r="G235" s="123">
        <f>G236</f>
        <v>0</v>
      </c>
      <c r="H235" s="123">
        <f>H236</f>
        <v>15686.01687</v>
      </c>
      <c r="I235" s="123">
        <f>I236</f>
        <v>0</v>
      </c>
      <c r="J235" s="123">
        <f>J236</f>
        <v>15049.34848</v>
      </c>
      <c r="K235" s="123">
        <f>K236</f>
        <v>0</v>
      </c>
      <c r="L235" s="123">
        <f>L236</f>
        <v>0</v>
      </c>
      <c r="M235" s="123">
        <f>M236</f>
        <v>0</v>
      </c>
      <c r="N235" s="123">
        <f>N236</f>
        <v>0</v>
      </c>
      <c r="O235" s="123">
        <f>O236</f>
        <v>15049.34848</v>
      </c>
      <c r="P235" s="123">
        <f>P236</f>
        <v>0</v>
      </c>
      <c r="Q235" s="99"/>
    </row>
    <row r="236" spans="1:17" ht="57.75" customHeight="1">
      <c r="A236" s="124" t="s">
        <v>570</v>
      </c>
      <c r="B236" s="80" t="s">
        <v>571</v>
      </c>
      <c r="C236" s="123">
        <f>C237+C240</f>
        <v>15686.01687</v>
      </c>
      <c r="D236" s="123">
        <f>D237+D240</f>
        <v>0</v>
      </c>
      <c r="E236" s="123">
        <f>E237+E240</f>
        <v>0</v>
      </c>
      <c r="F236" s="123">
        <f>F237+F240</f>
        <v>0</v>
      </c>
      <c r="G236" s="123">
        <f>G237+G240</f>
        <v>0</v>
      </c>
      <c r="H236" s="123">
        <f>H237+H240</f>
        <v>15686.01687</v>
      </c>
      <c r="I236" s="123">
        <f>I237+I240</f>
        <v>0</v>
      </c>
      <c r="J236" s="123">
        <f>J237+J240</f>
        <v>15049.34848</v>
      </c>
      <c r="K236" s="123">
        <f>K237+K240</f>
        <v>0</v>
      </c>
      <c r="L236" s="123">
        <f>L237+L240</f>
        <v>0</v>
      </c>
      <c r="M236" s="123">
        <f>M237+M240</f>
        <v>0</v>
      </c>
      <c r="N236" s="123">
        <f>N237+N240</f>
        <v>0</v>
      </c>
      <c r="O236" s="123">
        <f>O237+O240</f>
        <v>15049.34848</v>
      </c>
      <c r="P236" s="123">
        <f>P237+P240</f>
        <v>0</v>
      </c>
      <c r="Q236" s="99"/>
    </row>
    <row r="237" spans="1:17" ht="63" customHeight="1">
      <c r="A237" s="126" t="s">
        <v>572</v>
      </c>
      <c r="B237" s="33" t="s">
        <v>573</v>
      </c>
      <c r="C237" s="82">
        <f>C238+C239</f>
        <v>15456.01687</v>
      </c>
      <c r="D237" s="82">
        <v>0</v>
      </c>
      <c r="E237" s="82">
        <v>0</v>
      </c>
      <c r="F237" s="82">
        <v>0</v>
      </c>
      <c r="G237" s="82">
        <v>0</v>
      </c>
      <c r="H237" s="55">
        <f>H238+H239</f>
        <v>15456.01687</v>
      </c>
      <c r="I237" s="82">
        <v>0</v>
      </c>
      <c r="J237" s="82">
        <f>J238+J239</f>
        <v>14819.34848</v>
      </c>
      <c r="K237" s="82">
        <v>0</v>
      </c>
      <c r="L237" s="82">
        <v>0</v>
      </c>
      <c r="M237" s="82">
        <v>0</v>
      </c>
      <c r="N237" s="82">
        <v>0</v>
      </c>
      <c r="O237" s="55">
        <f>O238+O239</f>
        <v>14819.34848</v>
      </c>
      <c r="P237" s="82">
        <v>0</v>
      </c>
      <c r="Q237" s="106" t="s">
        <v>574</v>
      </c>
    </row>
    <row r="238" spans="1:17" ht="78" customHeight="1">
      <c r="A238" s="126" t="s">
        <v>192</v>
      </c>
      <c r="B238" s="70" t="s">
        <v>575</v>
      </c>
      <c r="C238" s="82">
        <f aca="true" t="shared" si="53" ref="C238:C240">H238</f>
        <v>4300</v>
      </c>
      <c r="D238" s="82">
        <v>0</v>
      </c>
      <c r="E238" s="82">
        <v>0</v>
      </c>
      <c r="F238" s="82">
        <v>0</v>
      </c>
      <c r="G238" s="82">
        <v>0</v>
      </c>
      <c r="H238" s="82">
        <v>4300</v>
      </c>
      <c r="I238" s="82">
        <v>0</v>
      </c>
      <c r="J238" s="82">
        <f aca="true" t="shared" si="54" ref="J238:J240">O238</f>
        <v>4300</v>
      </c>
      <c r="K238" s="82">
        <v>0</v>
      </c>
      <c r="L238" s="82">
        <v>0</v>
      </c>
      <c r="M238" s="82">
        <v>0</v>
      </c>
      <c r="N238" s="82">
        <v>0</v>
      </c>
      <c r="O238" s="82">
        <v>4300</v>
      </c>
      <c r="P238" s="82">
        <v>0</v>
      </c>
      <c r="Q238" s="106"/>
    </row>
    <row r="239" spans="1:17" ht="64.5" customHeight="1">
      <c r="A239" s="126" t="s">
        <v>192</v>
      </c>
      <c r="B239" s="70" t="s">
        <v>576</v>
      </c>
      <c r="C239" s="82">
        <f t="shared" si="53"/>
        <v>11156.01687</v>
      </c>
      <c r="D239" s="82">
        <v>0</v>
      </c>
      <c r="E239" s="82">
        <v>0</v>
      </c>
      <c r="F239" s="82">
        <v>0</v>
      </c>
      <c r="G239" s="82">
        <v>0</v>
      </c>
      <c r="H239" s="82">
        <v>11156.01687</v>
      </c>
      <c r="I239" s="82">
        <v>0</v>
      </c>
      <c r="J239" s="82">
        <f t="shared" si="54"/>
        <v>10519.34848</v>
      </c>
      <c r="K239" s="82">
        <v>0</v>
      </c>
      <c r="L239" s="82">
        <v>0</v>
      </c>
      <c r="M239" s="82">
        <v>0</v>
      </c>
      <c r="N239" s="82">
        <v>0</v>
      </c>
      <c r="O239" s="82">
        <v>10519.34848</v>
      </c>
      <c r="P239" s="82">
        <v>0</v>
      </c>
      <c r="Q239" s="106"/>
    </row>
    <row r="240" spans="1:17" ht="284.25" customHeight="1">
      <c r="A240" s="126" t="s">
        <v>577</v>
      </c>
      <c r="B240" s="33" t="s">
        <v>578</v>
      </c>
      <c r="C240" s="82">
        <f t="shared" si="53"/>
        <v>230</v>
      </c>
      <c r="D240" s="82">
        <v>0</v>
      </c>
      <c r="E240" s="82">
        <v>0</v>
      </c>
      <c r="F240" s="82">
        <v>0</v>
      </c>
      <c r="G240" s="82">
        <v>0</v>
      </c>
      <c r="H240" s="82">
        <v>230</v>
      </c>
      <c r="I240" s="82">
        <v>0</v>
      </c>
      <c r="J240" s="82">
        <f t="shared" si="54"/>
        <v>230</v>
      </c>
      <c r="K240" s="82">
        <v>0</v>
      </c>
      <c r="L240" s="82">
        <v>0</v>
      </c>
      <c r="M240" s="82">
        <v>0</v>
      </c>
      <c r="N240" s="82">
        <v>0</v>
      </c>
      <c r="O240" s="82">
        <v>230</v>
      </c>
      <c r="P240" s="82">
        <v>0</v>
      </c>
      <c r="Q240" s="127" t="s">
        <v>192</v>
      </c>
    </row>
    <row r="241" spans="1:17" ht="63" customHeight="1">
      <c r="A241" s="124" t="s">
        <v>579</v>
      </c>
      <c r="B241" s="80" t="s">
        <v>580</v>
      </c>
      <c r="C241" s="123">
        <f>C242+C253</f>
        <v>6712.525799999999</v>
      </c>
      <c r="D241" s="123">
        <f>D242+D253</f>
        <v>0</v>
      </c>
      <c r="E241" s="123">
        <f>E242+E253</f>
        <v>4380.799999999999</v>
      </c>
      <c r="F241" s="123">
        <f>F242+F253</f>
        <v>4017.60761</v>
      </c>
      <c r="G241" s="123">
        <f>G242+G253</f>
        <v>363.19239000000005</v>
      </c>
      <c r="H241" s="123">
        <f>H242+H253</f>
        <v>2196.33936</v>
      </c>
      <c r="I241" s="123">
        <f>I242+I253</f>
        <v>135.38644</v>
      </c>
      <c r="J241" s="123">
        <f>J242+J253</f>
        <v>6712.525799999999</v>
      </c>
      <c r="K241" s="123">
        <f>K242+K253</f>
        <v>0</v>
      </c>
      <c r="L241" s="123">
        <f>L242+L253</f>
        <v>4380.799999999999</v>
      </c>
      <c r="M241" s="123">
        <f>M242+M253</f>
        <v>4017.60761</v>
      </c>
      <c r="N241" s="123">
        <f>N242+N253</f>
        <v>363.19239000000005</v>
      </c>
      <c r="O241" s="123">
        <f>O242+O253</f>
        <v>2196.33936</v>
      </c>
      <c r="P241" s="123">
        <f>P242+P253</f>
        <v>135.38644</v>
      </c>
      <c r="Q241" s="99"/>
    </row>
    <row r="242" spans="1:17" ht="47.25" customHeight="1">
      <c r="A242" s="124" t="s">
        <v>581</v>
      </c>
      <c r="B242" s="80" t="s">
        <v>582</v>
      </c>
      <c r="C242" s="123">
        <f>C243</f>
        <v>3754.5137999999997</v>
      </c>
      <c r="D242" s="123">
        <f>D243</f>
        <v>0</v>
      </c>
      <c r="E242" s="123">
        <f>E243</f>
        <v>1570.7091599999999</v>
      </c>
      <c r="F242" s="123">
        <f>F243</f>
        <v>1263.71885</v>
      </c>
      <c r="G242" s="123">
        <f>G243</f>
        <v>306.99031</v>
      </c>
      <c r="H242" s="123">
        <f>H243</f>
        <v>2048.4182</v>
      </c>
      <c r="I242" s="123">
        <f>I243</f>
        <v>135.38644</v>
      </c>
      <c r="J242" s="123">
        <f>J243</f>
        <v>3754.5137999999997</v>
      </c>
      <c r="K242" s="123">
        <f>K243</f>
        <v>0</v>
      </c>
      <c r="L242" s="123">
        <f>L243</f>
        <v>1570.7091599999999</v>
      </c>
      <c r="M242" s="123">
        <f>M243</f>
        <v>1263.71885</v>
      </c>
      <c r="N242" s="123">
        <f>N243</f>
        <v>306.99031</v>
      </c>
      <c r="O242" s="123">
        <f>O243</f>
        <v>2048.4182</v>
      </c>
      <c r="P242" s="123">
        <f>P243</f>
        <v>135.38644</v>
      </c>
      <c r="Q242" s="99"/>
    </row>
    <row r="243" spans="1:17" ht="189" customHeight="1">
      <c r="A243" s="128" t="s">
        <v>583</v>
      </c>
      <c r="B243" s="33" t="s">
        <v>584</v>
      </c>
      <c r="C243" s="82">
        <f>C244+C248+C252</f>
        <v>3754.5137999999997</v>
      </c>
      <c r="D243" s="82">
        <f>D244+D248+D252</f>
        <v>0</v>
      </c>
      <c r="E243" s="82">
        <f>E244+E248+E252</f>
        <v>1570.7091599999999</v>
      </c>
      <c r="F243" s="82">
        <f>F244+F248+F252</f>
        <v>1263.71885</v>
      </c>
      <c r="G243" s="82">
        <f>G244+G248+G252</f>
        <v>306.99031</v>
      </c>
      <c r="H243" s="82">
        <f>H244+H248+H252</f>
        <v>2048.4182</v>
      </c>
      <c r="I243" s="82">
        <f>I244+I248</f>
        <v>135.38644</v>
      </c>
      <c r="J243" s="82">
        <f>J244+J248+J252</f>
        <v>3754.5137999999997</v>
      </c>
      <c r="K243" s="82">
        <f>K244+K248+K252</f>
        <v>0</v>
      </c>
      <c r="L243" s="82">
        <f>L244+L248+L252</f>
        <v>1570.7091599999999</v>
      </c>
      <c r="M243" s="82">
        <f>M244+M248+M252</f>
        <v>1263.71885</v>
      </c>
      <c r="N243" s="82">
        <f>N244+N248+N252</f>
        <v>306.99031</v>
      </c>
      <c r="O243" s="82">
        <f>O244+O248+O252</f>
        <v>2048.4182</v>
      </c>
      <c r="P243" s="82">
        <f>P244+P248</f>
        <v>135.38644</v>
      </c>
      <c r="Q243" s="129" t="s">
        <v>585</v>
      </c>
    </row>
    <row r="244" spans="1:17" ht="15.75" customHeight="1">
      <c r="A244" s="97" t="s">
        <v>192</v>
      </c>
      <c r="B244" s="33" t="s">
        <v>586</v>
      </c>
      <c r="C244" s="82">
        <f>C246+C247</f>
        <v>1177.41647</v>
      </c>
      <c r="D244" s="82">
        <v>0</v>
      </c>
      <c r="E244" s="82">
        <f>E246</f>
        <v>1011.97066</v>
      </c>
      <c r="F244" s="82">
        <f>F246</f>
        <v>991.73115</v>
      </c>
      <c r="G244" s="82">
        <f>G246</f>
        <v>20.23951</v>
      </c>
      <c r="H244" s="82">
        <f>H246+H247</f>
        <v>110.39087</v>
      </c>
      <c r="I244" s="82">
        <f>I246</f>
        <v>55.05494</v>
      </c>
      <c r="J244" s="82">
        <f>J246+J247</f>
        <v>1177.41647</v>
      </c>
      <c r="K244" s="82">
        <v>0</v>
      </c>
      <c r="L244" s="82">
        <f>L246</f>
        <v>1011.97066</v>
      </c>
      <c r="M244" s="82">
        <f>M246</f>
        <v>991.73115</v>
      </c>
      <c r="N244" s="82">
        <f>N246</f>
        <v>20.23951</v>
      </c>
      <c r="O244" s="82">
        <f>O246+O247</f>
        <v>110.39087</v>
      </c>
      <c r="P244" s="82">
        <f>P246</f>
        <v>55.05494</v>
      </c>
      <c r="Q244" s="130"/>
    </row>
    <row r="245" spans="1:17" ht="15.75" customHeight="1">
      <c r="A245" s="97" t="s">
        <v>192</v>
      </c>
      <c r="B245" s="33" t="s">
        <v>587</v>
      </c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130"/>
    </row>
    <row r="246" spans="1:17" ht="30.75" customHeight="1">
      <c r="A246" s="97" t="s">
        <v>192</v>
      </c>
      <c r="B246" s="33" t="s">
        <v>588</v>
      </c>
      <c r="C246" s="82">
        <f>E246+H246+I246</f>
        <v>1121.30534</v>
      </c>
      <c r="D246" s="82">
        <v>0</v>
      </c>
      <c r="E246" s="82">
        <f>F246+G246</f>
        <v>1011.97066</v>
      </c>
      <c r="F246" s="82">
        <v>991.73115</v>
      </c>
      <c r="G246" s="82">
        <v>20.23951</v>
      </c>
      <c r="H246" s="82">
        <v>54.27974</v>
      </c>
      <c r="I246" s="82">
        <v>55.05494</v>
      </c>
      <c r="J246" s="82">
        <f>L246+O246+P246</f>
        <v>1121.30534</v>
      </c>
      <c r="K246" s="82">
        <v>0</v>
      </c>
      <c r="L246" s="82">
        <f>M246+N246</f>
        <v>1011.97066</v>
      </c>
      <c r="M246" s="82">
        <v>991.73115</v>
      </c>
      <c r="N246" s="82">
        <v>20.23951</v>
      </c>
      <c r="O246" s="82">
        <v>54.27974</v>
      </c>
      <c r="P246" s="82">
        <v>55.05494</v>
      </c>
      <c r="Q246" s="130"/>
    </row>
    <row r="247" spans="1:17" ht="28.5" customHeight="1">
      <c r="A247" s="97" t="s">
        <v>192</v>
      </c>
      <c r="B247" s="33" t="s">
        <v>589</v>
      </c>
      <c r="C247" s="82">
        <f>H247</f>
        <v>56.11113</v>
      </c>
      <c r="D247" s="82">
        <v>0</v>
      </c>
      <c r="E247" s="82">
        <v>0</v>
      </c>
      <c r="F247" s="82">
        <v>0</v>
      </c>
      <c r="G247" s="82">
        <v>0</v>
      </c>
      <c r="H247" s="82">
        <v>56.11113</v>
      </c>
      <c r="I247" s="82">
        <v>0</v>
      </c>
      <c r="J247" s="82">
        <f>O247</f>
        <v>56.11113</v>
      </c>
      <c r="K247" s="82">
        <v>0</v>
      </c>
      <c r="L247" s="82">
        <v>0</v>
      </c>
      <c r="M247" s="82">
        <v>0</v>
      </c>
      <c r="N247" s="82">
        <v>0</v>
      </c>
      <c r="O247" s="82">
        <v>56.11113</v>
      </c>
      <c r="P247" s="82">
        <v>0</v>
      </c>
      <c r="Q247" s="130"/>
    </row>
    <row r="248" spans="1:17" ht="27" customHeight="1">
      <c r="A248" s="97" t="s">
        <v>192</v>
      </c>
      <c r="B248" s="33" t="s">
        <v>590</v>
      </c>
      <c r="C248" s="82">
        <f>C250+C251</f>
        <v>2567.09733</v>
      </c>
      <c r="D248" s="82">
        <v>0</v>
      </c>
      <c r="E248" s="82">
        <f>E250</f>
        <v>558.7385</v>
      </c>
      <c r="F248" s="82">
        <f>F250</f>
        <v>271.9877</v>
      </c>
      <c r="G248" s="82">
        <f>G250</f>
        <v>286.7508</v>
      </c>
      <c r="H248" s="82">
        <f>H250+H251</f>
        <v>1928.02733</v>
      </c>
      <c r="I248" s="82">
        <f>I250</f>
        <v>80.3315</v>
      </c>
      <c r="J248" s="82">
        <f>J250+J251</f>
        <v>2567.09733</v>
      </c>
      <c r="K248" s="82">
        <v>0</v>
      </c>
      <c r="L248" s="82">
        <f>L250</f>
        <v>558.7385</v>
      </c>
      <c r="M248" s="82">
        <f>M250</f>
        <v>271.9877</v>
      </c>
      <c r="N248" s="82">
        <f>N250</f>
        <v>286.7508</v>
      </c>
      <c r="O248" s="82">
        <f>O250+O251</f>
        <v>1928.02733</v>
      </c>
      <c r="P248" s="82">
        <f>P250</f>
        <v>80.3315</v>
      </c>
      <c r="Q248" s="130"/>
    </row>
    <row r="249" spans="1:17" ht="27" customHeight="1">
      <c r="A249" s="97" t="s">
        <v>192</v>
      </c>
      <c r="B249" s="33" t="s">
        <v>587</v>
      </c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130"/>
    </row>
    <row r="250" spans="1:17" ht="52.5" customHeight="1">
      <c r="A250" s="128" t="s">
        <v>192</v>
      </c>
      <c r="B250" s="33" t="s">
        <v>588</v>
      </c>
      <c r="C250" s="82">
        <f>E250+H250+I250</f>
        <v>1723.87236</v>
      </c>
      <c r="D250" s="82">
        <v>0</v>
      </c>
      <c r="E250" s="82">
        <f>F250+G250</f>
        <v>558.7385</v>
      </c>
      <c r="F250" s="82">
        <v>271.9877</v>
      </c>
      <c r="G250" s="82">
        <v>286.7508</v>
      </c>
      <c r="H250" s="82">
        <v>1084.80236</v>
      </c>
      <c r="I250" s="82">
        <v>80.3315</v>
      </c>
      <c r="J250" s="82">
        <f>L250+O250+P250</f>
        <v>1723.87236</v>
      </c>
      <c r="K250" s="82">
        <v>0</v>
      </c>
      <c r="L250" s="82">
        <f>M250+N250</f>
        <v>558.7385</v>
      </c>
      <c r="M250" s="82">
        <v>271.9877</v>
      </c>
      <c r="N250" s="82">
        <v>286.7508</v>
      </c>
      <c r="O250" s="82">
        <v>1084.80236</v>
      </c>
      <c r="P250" s="82">
        <v>80.3315</v>
      </c>
      <c r="Q250" s="33"/>
    </row>
    <row r="251" spans="1:17" ht="52.5" customHeight="1">
      <c r="A251" s="128" t="s">
        <v>192</v>
      </c>
      <c r="B251" s="33" t="s">
        <v>589</v>
      </c>
      <c r="C251" s="82">
        <f aca="true" t="shared" si="55" ref="C251:C252">H251</f>
        <v>843.22497</v>
      </c>
      <c r="D251" s="82">
        <v>0</v>
      </c>
      <c r="E251" s="82">
        <v>0</v>
      </c>
      <c r="F251" s="82">
        <v>0</v>
      </c>
      <c r="G251" s="82">
        <v>0</v>
      </c>
      <c r="H251" s="82">
        <v>843.22497</v>
      </c>
      <c r="I251" s="82">
        <v>0</v>
      </c>
      <c r="J251" s="82">
        <f aca="true" t="shared" si="56" ref="J251:J252">O251</f>
        <v>843.22497</v>
      </c>
      <c r="K251" s="82">
        <v>0</v>
      </c>
      <c r="L251" s="82">
        <v>0</v>
      </c>
      <c r="M251" s="82">
        <v>0</v>
      </c>
      <c r="N251" s="82">
        <v>0</v>
      </c>
      <c r="O251" s="82">
        <v>843.22497</v>
      </c>
      <c r="P251" s="82">
        <v>0</v>
      </c>
      <c r="Q251" s="33"/>
    </row>
    <row r="252" spans="1:17" ht="67.5" customHeight="1">
      <c r="A252" s="128" t="s">
        <v>192</v>
      </c>
      <c r="B252" s="33" t="s">
        <v>591</v>
      </c>
      <c r="C252" s="82">
        <f t="shared" si="55"/>
        <v>10</v>
      </c>
      <c r="D252" s="82">
        <v>0</v>
      </c>
      <c r="E252" s="82">
        <v>0</v>
      </c>
      <c r="F252" s="82">
        <v>0</v>
      </c>
      <c r="G252" s="82">
        <v>0</v>
      </c>
      <c r="H252" s="82">
        <v>10</v>
      </c>
      <c r="I252" s="82">
        <v>0</v>
      </c>
      <c r="J252" s="82">
        <f t="shared" si="56"/>
        <v>10</v>
      </c>
      <c r="K252" s="82">
        <v>0</v>
      </c>
      <c r="L252" s="82">
        <v>0</v>
      </c>
      <c r="M252" s="82">
        <v>0</v>
      </c>
      <c r="N252" s="82">
        <v>0</v>
      </c>
      <c r="O252" s="82">
        <v>10</v>
      </c>
      <c r="P252" s="82">
        <v>0</v>
      </c>
      <c r="Q252" s="33"/>
    </row>
    <row r="253" spans="1:17" ht="47.25" customHeight="1">
      <c r="A253" s="124" t="s">
        <v>592</v>
      </c>
      <c r="B253" s="80" t="s">
        <v>593</v>
      </c>
      <c r="C253" s="123">
        <f aca="true" t="shared" si="57" ref="C253:C254">C254</f>
        <v>2958.0119999999997</v>
      </c>
      <c r="D253" s="123">
        <f aca="true" t="shared" si="58" ref="D253:D254">D254</f>
        <v>0</v>
      </c>
      <c r="E253" s="123">
        <f aca="true" t="shared" si="59" ref="E253:E254">E254</f>
        <v>2810.09084</v>
      </c>
      <c r="F253" s="123">
        <f aca="true" t="shared" si="60" ref="F253:F254">F254</f>
        <v>2753.88876</v>
      </c>
      <c r="G253" s="123">
        <f aca="true" t="shared" si="61" ref="G253:G254">G254</f>
        <v>56.20208</v>
      </c>
      <c r="H253" s="123">
        <f aca="true" t="shared" si="62" ref="H253:H254">H254</f>
        <v>147.92116</v>
      </c>
      <c r="I253" s="123">
        <f aca="true" t="shared" si="63" ref="I253:I254">I254</f>
        <v>0</v>
      </c>
      <c r="J253" s="123">
        <f aca="true" t="shared" si="64" ref="J253:J254">J254</f>
        <v>2958.0119999999997</v>
      </c>
      <c r="K253" s="123">
        <f aca="true" t="shared" si="65" ref="K253:K254">K254</f>
        <v>0</v>
      </c>
      <c r="L253" s="123">
        <f aca="true" t="shared" si="66" ref="L253:L254">L254</f>
        <v>2810.09084</v>
      </c>
      <c r="M253" s="123">
        <f aca="true" t="shared" si="67" ref="M253:M254">M254</f>
        <v>2753.88876</v>
      </c>
      <c r="N253" s="123">
        <f aca="true" t="shared" si="68" ref="N253:N254">N254</f>
        <v>56.20208</v>
      </c>
      <c r="O253" s="123">
        <f aca="true" t="shared" si="69" ref="O253:O254">O254</f>
        <v>147.92116</v>
      </c>
      <c r="P253" s="123">
        <f aca="true" t="shared" si="70" ref="P253:P254">P254</f>
        <v>0</v>
      </c>
      <c r="Q253" s="99"/>
    </row>
    <row r="254" spans="1:17" ht="141.75" customHeight="1">
      <c r="A254" s="131" t="s">
        <v>594</v>
      </c>
      <c r="B254" s="33" t="s">
        <v>595</v>
      </c>
      <c r="C254" s="55">
        <f t="shared" si="57"/>
        <v>2958.0119999999997</v>
      </c>
      <c r="D254" s="55">
        <f t="shared" si="58"/>
        <v>0</v>
      </c>
      <c r="E254" s="55">
        <f t="shared" si="59"/>
        <v>2810.09084</v>
      </c>
      <c r="F254" s="55">
        <f t="shared" si="60"/>
        <v>2753.88876</v>
      </c>
      <c r="G254" s="55">
        <f t="shared" si="61"/>
        <v>56.20208</v>
      </c>
      <c r="H254" s="55">
        <f t="shared" si="62"/>
        <v>147.92116</v>
      </c>
      <c r="I254" s="55">
        <f t="shared" si="63"/>
        <v>0</v>
      </c>
      <c r="J254" s="55">
        <f t="shared" si="64"/>
        <v>2958.0119999999997</v>
      </c>
      <c r="K254" s="55">
        <f t="shared" si="65"/>
        <v>0</v>
      </c>
      <c r="L254" s="55">
        <f t="shared" si="66"/>
        <v>2810.09084</v>
      </c>
      <c r="M254" s="55">
        <f t="shared" si="67"/>
        <v>2753.88876</v>
      </c>
      <c r="N254" s="55">
        <f t="shared" si="68"/>
        <v>56.20208</v>
      </c>
      <c r="O254" s="55">
        <f t="shared" si="69"/>
        <v>147.92116</v>
      </c>
      <c r="P254" s="55">
        <f t="shared" si="70"/>
        <v>0</v>
      </c>
      <c r="Q254" s="130" t="s">
        <v>192</v>
      </c>
    </row>
    <row r="255" spans="1:17" ht="108" customHeight="1">
      <c r="A255" s="131" t="s">
        <v>192</v>
      </c>
      <c r="B255" s="33" t="s">
        <v>596</v>
      </c>
      <c r="C255" s="82">
        <f>E255+H255</f>
        <v>2958.0119999999997</v>
      </c>
      <c r="D255" s="82">
        <v>0</v>
      </c>
      <c r="E255" s="82">
        <f>F255+G255</f>
        <v>2810.09084</v>
      </c>
      <c r="F255" s="82">
        <v>2753.88876</v>
      </c>
      <c r="G255" s="82">
        <v>56.20208</v>
      </c>
      <c r="H255" s="82">
        <v>147.92116</v>
      </c>
      <c r="I255" s="82">
        <v>0</v>
      </c>
      <c r="J255" s="82">
        <f>L255+O255</f>
        <v>2958.0119999999997</v>
      </c>
      <c r="K255" s="82">
        <v>0</v>
      </c>
      <c r="L255" s="82">
        <f>M255+N255</f>
        <v>2810.09084</v>
      </c>
      <c r="M255" s="82">
        <v>2753.88876</v>
      </c>
      <c r="N255" s="82">
        <v>56.20208</v>
      </c>
      <c r="O255" s="82">
        <v>147.92116</v>
      </c>
      <c r="P255" s="82">
        <v>0</v>
      </c>
      <c r="Q255" s="33"/>
    </row>
    <row r="256" spans="1:17" ht="78.75" customHeight="1">
      <c r="A256" s="124" t="s">
        <v>597</v>
      </c>
      <c r="B256" s="80" t="s">
        <v>598</v>
      </c>
      <c r="C256" s="123">
        <f>C257+C261</f>
        <v>2334.7846200000004</v>
      </c>
      <c r="D256" s="123">
        <f>D257+D261</f>
        <v>0</v>
      </c>
      <c r="E256" s="123">
        <f>E257+E261</f>
        <v>0</v>
      </c>
      <c r="F256" s="123">
        <f>F257+F261</f>
        <v>0</v>
      </c>
      <c r="G256" s="123">
        <f>G257+G261</f>
        <v>0</v>
      </c>
      <c r="H256" s="123">
        <f>H257+H261</f>
        <v>2334.7846200000004</v>
      </c>
      <c r="I256" s="123">
        <f>I257+I261</f>
        <v>0</v>
      </c>
      <c r="J256" s="123">
        <f>J257+J261</f>
        <v>2334.7846200000004</v>
      </c>
      <c r="K256" s="123">
        <f>K257+K261</f>
        <v>0</v>
      </c>
      <c r="L256" s="123">
        <f>L257+L261</f>
        <v>0</v>
      </c>
      <c r="M256" s="123">
        <f>M257+M261</f>
        <v>0</v>
      </c>
      <c r="N256" s="123">
        <f>N257+N261</f>
        <v>0</v>
      </c>
      <c r="O256" s="123">
        <f>O257+O261</f>
        <v>2334.7846200000004</v>
      </c>
      <c r="P256" s="123">
        <f>P257+P261</f>
        <v>0</v>
      </c>
      <c r="Q256" s="99"/>
    </row>
    <row r="257" spans="1:17" ht="50.25" customHeight="1">
      <c r="A257" s="124" t="s">
        <v>599</v>
      </c>
      <c r="B257" s="80" t="s">
        <v>600</v>
      </c>
      <c r="C257" s="123">
        <f>C258+C259+C260</f>
        <v>2316.98462</v>
      </c>
      <c r="D257" s="123">
        <f>D258+D259+D260</f>
        <v>0</v>
      </c>
      <c r="E257" s="123">
        <f>E258+E259+E260</f>
        <v>0</v>
      </c>
      <c r="F257" s="123">
        <f>F258+F259+F260</f>
        <v>0</v>
      </c>
      <c r="G257" s="123">
        <f>G258+G259+G260</f>
        <v>0</v>
      </c>
      <c r="H257" s="123">
        <f>H258+H259+H260</f>
        <v>2316.98462</v>
      </c>
      <c r="I257" s="123">
        <f>I258+I259+I260</f>
        <v>0</v>
      </c>
      <c r="J257" s="123">
        <f>J258+J259+J260</f>
        <v>2316.98462</v>
      </c>
      <c r="K257" s="123">
        <f>K258+K259+K260</f>
        <v>0</v>
      </c>
      <c r="L257" s="123">
        <f>L258+L259+L260</f>
        <v>0</v>
      </c>
      <c r="M257" s="123">
        <f>M258+M259+M260</f>
        <v>0</v>
      </c>
      <c r="N257" s="123">
        <f>N258+N259+N260</f>
        <v>0</v>
      </c>
      <c r="O257" s="123">
        <f>O258+O259+O260</f>
        <v>2316.98462</v>
      </c>
      <c r="P257" s="123">
        <f>P258+P259+P260</f>
        <v>0</v>
      </c>
      <c r="Q257" s="99"/>
    </row>
    <row r="258" spans="1:17" ht="31.5" customHeight="1">
      <c r="A258" s="131" t="s">
        <v>601</v>
      </c>
      <c r="B258" s="33" t="s">
        <v>602</v>
      </c>
      <c r="C258" s="82">
        <f aca="true" t="shared" si="71" ref="C258:C260">H258</f>
        <v>6.04477</v>
      </c>
      <c r="D258" s="82">
        <v>0</v>
      </c>
      <c r="E258" s="82">
        <v>0</v>
      </c>
      <c r="F258" s="82">
        <v>0</v>
      </c>
      <c r="G258" s="82">
        <v>0</v>
      </c>
      <c r="H258" s="82">
        <v>6.04477</v>
      </c>
      <c r="I258" s="82">
        <v>0</v>
      </c>
      <c r="J258" s="82">
        <f aca="true" t="shared" si="72" ref="J258:J260">O258</f>
        <v>6.04477</v>
      </c>
      <c r="K258" s="82">
        <v>0</v>
      </c>
      <c r="L258" s="82">
        <v>0</v>
      </c>
      <c r="M258" s="82">
        <v>0</v>
      </c>
      <c r="N258" s="82">
        <v>0</v>
      </c>
      <c r="O258" s="82">
        <v>6.04477</v>
      </c>
      <c r="P258" s="82">
        <v>0</v>
      </c>
      <c r="Q258" s="33"/>
    </row>
    <row r="259" spans="1:17" ht="63" customHeight="1">
      <c r="A259" s="131" t="s">
        <v>603</v>
      </c>
      <c r="B259" s="33" t="s">
        <v>604</v>
      </c>
      <c r="C259" s="82">
        <f t="shared" si="71"/>
        <v>1776.89886</v>
      </c>
      <c r="D259" s="82">
        <v>0</v>
      </c>
      <c r="E259" s="82">
        <v>0</v>
      </c>
      <c r="F259" s="82">
        <v>0</v>
      </c>
      <c r="G259" s="82">
        <v>0</v>
      </c>
      <c r="H259" s="82">
        <v>1776.89886</v>
      </c>
      <c r="I259" s="82">
        <v>0</v>
      </c>
      <c r="J259" s="82">
        <f t="shared" si="72"/>
        <v>1776.89886</v>
      </c>
      <c r="K259" s="82">
        <v>0</v>
      </c>
      <c r="L259" s="82">
        <v>0</v>
      </c>
      <c r="M259" s="82">
        <v>0</v>
      </c>
      <c r="N259" s="82">
        <v>0</v>
      </c>
      <c r="O259" s="82">
        <v>1776.89886</v>
      </c>
      <c r="P259" s="82">
        <v>0</v>
      </c>
      <c r="Q259" s="33" t="s">
        <v>605</v>
      </c>
    </row>
    <row r="260" spans="1:17" ht="31.5" customHeight="1">
      <c r="A260" s="131" t="s">
        <v>606</v>
      </c>
      <c r="B260" s="33" t="s">
        <v>607</v>
      </c>
      <c r="C260" s="82">
        <f t="shared" si="71"/>
        <v>534.04099</v>
      </c>
      <c r="D260" s="82">
        <v>0</v>
      </c>
      <c r="E260" s="82">
        <v>0</v>
      </c>
      <c r="F260" s="82">
        <v>0</v>
      </c>
      <c r="G260" s="82">
        <v>0</v>
      </c>
      <c r="H260" s="82">
        <v>534.04099</v>
      </c>
      <c r="I260" s="82">
        <v>0</v>
      </c>
      <c r="J260" s="82">
        <f t="shared" si="72"/>
        <v>534.04099</v>
      </c>
      <c r="K260" s="82">
        <v>0</v>
      </c>
      <c r="L260" s="82">
        <v>0</v>
      </c>
      <c r="M260" s="82">
        <v>0</v>
      </c>
      <c r="N260" s="82">
        <v>0</v>
      </c>
      <c r="O260" s="82">
        <v>534.04099</v>
      </c>
      <c r="P260" s="82">
        <v>0</v>
      </c>
      <c r="Q260" s="33" t="s">
        <v>608</v>
      </c>
    </row>
    <row r="261" spans="1:17" ht="47.25" customHeight="1">
      <c r="A261" s="124" t="s">
        <v>609</v>
      </c>
      <c r="B261" s="80" t="s">
        <v>610</v>
      </c>
      <c r="C261" s="123">
        <f>C262</f>
        <v>17.8</v>
      </c>
      <c r="D261" s="123">
        <f>D262</f>
        <v>0</v>
      </c>
      <c r="E261" s="123">
        <f>E262</f>
        <v>0</v>
      </c>
      <c r="F261" s="123">
        <f>F262</f>
        <v>0</v>
      </c>
      <c r="G261" s="123">
        <f>G262</f>
        <v>0</v>
      </c>
      <c r="H261" s="123">
        <f>H262</f>
        <v>17.8</v>
      </c>
      <c r="I261" s="123">
        <f>I262</f>
        <v>0</v>
      </c>
      <c r="J261" s="123">
        <f>J262</f>
        <v>17.8</v>
      </c>
      <c r="K261" s="123">
        <f>K262</f>
        <v>0</v>
      </c>
      <c r="L261" s="123">
        <f>L262</f>
        <v>0</v>
      </c>
      <c r="M261" s="123">
        <f>M262</f>
        <v>0</v>
      </c>
      <c r="N261" s="123">
        <f>N262</f>
        <v>0</v>
      </c>
      <c r="O261" s="123">
        <f>O262</f>
        <v>17.8</v>
      </c>
      <c r="P261" s="123">
        <f>P262</f>
        <v>0</v>
      </c>
      <c r="Q261" s="132"/>
    </row>
    <row r="262" spans="1:17" ht="63" customHeight="1">
      <c r="A262" s="131" t="s">
        <v>611</v>
      </c>
      <c r="B262" s="33" t="s">
        <v>612</v>
      </c>
      <c r="C262" s="82">
        <f>H262</f>
        <v>17.8</v>
      </c>
      <c r="D262" s="82">
        <v>0</v>
      </c>
      <c r="E262" s="82">
        <v>0</v>
      </c>
      <c r="F262" s="82">
        <v>0</v>
      </c>
      <c r="G262" s="82">
        <v>0</v>
      </c>
      <c r="H262" s="82">
        <v>17.8</v>
      </c>
      <c r="I262" s="82">
        <v>0</v>
      </c>
      <c r="J262" s="82">
        <f>O262</f>
        <v>17.8</v>
      </c>
      <c r="K262" s="82">
        <v>0</v>
      </c>
      <c r="L262" s="82">
        <v>0</v>
      </c>
      <c r="M262" s="82">
        <v>0</v>
      </c>
      <c r="N262" s="82">
        <v>0</v>
      </c>
      <c r="O262" s="82">
        <v>17.8</v>
      </c>
      <c r="P262" s="82">
        <v>0</v>
      </c>
      <c r="Q262" s="33" t="s">
        <v>613</v>
      </c>
    </row>
    <row r="263" spans="1:256" s="15" customFormat="1" ht="78.75" customHeight="1">
      <c r="A263" s="133" t="s">
        <v>17</v>
      </c>
      <c r="B263" s="45" t="s">
        <v>614</v>
      </c>
      <c r="C263" s="134">
        <f aca="true" t="shared" si="73" ref="C263:C264">C264</f>
        <v>980.862</v>
      </c>
      <c r="D263" s="134">
        <f aca="true" t="shared" si="74" ref="D263:D264">D264</f>
        <v>0</v>
      </c>
      <c r="E263" s="134">
        <f aca="true" t="shared" si="75" ref="E263:E264">E264</f>
        <v>0</v>
      </c>
      <c r="F263" s="134">
        <f aca="true" t="shared" si="76" ref="F263:F264">F264</f>
        <v>0</v>
      </c>
      <c r="G263" s="134">
        <f aca="true" t="shared" si="77" ref="G263:G264">G264</f>
        <v>0</v>
      </c>
      <c r="H263" s="134">
        <f aca="true" t="shared" si="78" ref="H263:H264">H264</f>
        <v>980.862</v>
      </c>
      <c r="I263" s="134">
        <f aca="true" t="shared" si="79" ref="I263:I264">I264</f>
        <v>0</v>
      </c>
      <c r="J263" s="134">
        <f aca="true" t="shared" si="80" ref="J263:J264">J264</f>
        <v>980.562</v>
      </c>
      <c r="K263" s="134">
        <f aca="true" t="shared" si="81" ref="K263:K264">K264</f>
        <v>0</v>
      </c>
      <c r="L263" s="134">
        <f aca="true" t="shared" si="82" ref="L263:L264">L264</f>
        <v>0</v>
      </c>
      <c r="M263" s="134">
        <f aca="true" t="shared" si="83" ref="M263:M264">M264</f>
        <v>0</v>
      </c>
      <c r="N263" s="134">
        <f aca="true" t="shared" si="84" ref="N263:N264">N264</f>
        <v>0</v>
      </c>
      <c r="O263" s="134">
        <f aca="true" t="shared" si="85" ref="O263:O264">O264</f>
        <v>980.862</v>
      </c>
      <c r="P263" s="134">
        <f aca="true" t="shared" si="86" ref="P263:P264">P264</f>
        <v>0</v>
      </c>
      <c r="Q263" s="47"/>
      <c r="IU263" s="16"/>
      <c r="IV263" s="16"/>
    </row>
    <row r="264" spans="1:17" ht="63" customHeight="1">
      <c r="A264" s="124" t="s">
        <v>615</v>
      </c>
      <c r="B264" s="80" t="s">
        <v>616</v>
      </c>
      <c r="C264" s="123">
        <f t="shared" si="73"/>
        <v>980.862</v>
      </c>
      <c r="D264" s="123">
        <f t="shared" si="74"/>
        <v>0</v>
      </c>
      <c r="E264" s="123">
        <f t="shared" si="75"/>
        <v>0</v>
      </c>
      <c r="F264" s="123">
        <f t="shared" si="76"/>
        <v>0</v>
      </c>
      <c r="G264" s="123">
        <f t="shared" si="77"/>
        <v>0</v>
      </c>
      <c r="H264" s="123">
        <f t="shared" si="78"/>
        <v>980.862</v>
      </c>
      <c r="I264" s="123">
        <f t="shared" si="79"/>
        <v>0</v>
      </c>
      <c r="J264" s="123">
        <f t="shared" si="80"/>
        <v>980.562</v>
      </c>
      <c r="K264" s="123">
        <f t="shared" si="81"/>
        <v>0</v>
      </c>
      <c r="L264" s="123">
        <f t="shared" si="82"/>
        <v>0</v>
      </c>
      <c r="M264" s="123">
        <f t="shared" si="83"/>
        <v>0</v>
      </c>
      <c r="N264" s="123">
        <f t="shared" si="84"/>
        <v>0</v>
      </c>
      <c r="O264" s="123">
        <f t="shared" si="85"/>
        <v>980.862</v>
      </c>
      <c r="P264" s="123">
        <f t="shared" si="86"/>
        <v>0</v>
      </c>
      <c r="Q264" s="99"/>
    </row>
    <row r="265" spans="1:17" ht="63" customHeight="1">
      <c r="A265" s="131" t="s">
        <v>617</v>
      </c>
      <c r="B265" s="33" t="s">
        <v>618</v>
      </c>
      <c r="C265" s="78">
        <v>980.862</v>
      </c>
      <c r="D265" s="78">
        <v>0</v>
      </c>
      <c r="E265" s="78">
        <v>0</v>
      </c>
      <c r="F265" s="78">
        <v>0</v>
      </c>
      <c r="G265" s="78">
        <v>0</v>
      </c>
      <c r="H265" s="78">
        <v>980.862</v>
      </c>
      <c r="I265" s="78">
        <v>0</v>
      </c>
      <c r="J265" s="78">
        <v>980.562</v>
      </c>
      <c r="K265" s="78">
        <v>0</v>
      </c>
      <c r="L265" s="78">
        <v>0</v>
      </c>
      <c r="M265" s="78">
        <v>0</v>
      </c>
      <c r="N265" s="78">
        <v>0</v>
      </c>
      <c r="O265" s="78">
        <v>980.862</v>
      </c>
      <c r="P265" s="78">
        <v>0</v>
      </c>
      <c r="Q265" s="89" t="s">
        <v>619</v>
      </c>
    </row>
    <row r="266" spans="1:256" s="15" customFormat="1" ht="63" customHeight="1">
      <c r="A266" s="133" t="s">
        <v>18</v>
      </c>
      <c r="B266" s="45" t="s">
        <v>620</v>
      </c>
      <c r="C266" s="134">
        <f>C267+C316+C328+C338</f>
        <v>360809.68901</v>
      </c>
      <c r="D266" s="134">
        <f>D267+D316+D328+D338</f>
        <v>189772.68000000002</v>
      </c>
      <c r="E266" s="134">
        <f>E267+E316+E328+E338</f>
        <v>24361.983</v>
      </c>
      <c r="F266" s="134">
        <f>F267+F316+F328+F338</f>
        <v>14433.599999999999</v>
      </c>
      <c r="G266" s="134">
        <f>G267+G316+G328+G338</f>
        <v>9928.383</v>
      </c>
      <c r="H266" s="134">
        <f>H267+H316+H328+H338</f>
        <v>125926.22601</v>
      </c>
      <c r="I266" s="134">
        <f>I267+I316+I328+I338</f>
        <v>20748.8</v>
      </c>
      <c r="J266" s="134">
        <f>J267+J316+J328+J338</f>
        <v>354974.07284</v>
      </c>
      <c r="K266" s="134">
        <f>K267+K316+K328+K338</f>
        <v>189074.24599000002</v>
      </c>
      <c r="L266" s="134">
        <f>L267+L316+L328+L338</f>
        <v>24046.673580000002</v>
      </c>
      <c r="M266" s="134">
        <f>M267+M316+M328+M338</f>
        <v>14137.33982</v>
      </c>
      <c r="N266" s="134">
        <f>N267+N316+N328+N338</f>
        <v>9909.33376</v>
      </c>
      <c r="O266" s="134">
        <f>O267+O316+O328+O338</f>
        <v>125903.69885999997</v>
      </c>
      <c r="P266" s="134">
        <f>P267+P316+P328+P338</f>
        <v>15949.45805</v>
      </c>
      <c r="Q266" s="47"/>
      <c r="IU266" s="16"/>
      <c r="IV266" s="16"/>
    </row>
    <row r="267" spans="1:17" ht="80.25" customHeight="1">
      <c r="A267" s="124" t="s">
        <v>621</v>
      </c>
      <c r="B267" s="80" t="s">
        <v>622</v>
      </c>
      <c r="C267" s="123">
        <f>C268+C278+C299+C308+C310+C314</f>
        <v>297762.65631</v>
      </c>
      <c r="D267" s="123">
        <f>D268+D278+D299+D308+D310+D314</f>
        <v>175941.30000000002</v>
      </c>
      <c r="E267" s="123">
        <f>E268+E278+E299+E308+E310+E314</f>
        <v>10188.419</v>
      </c>
      <c r="F267" s="123">
        <f>F268+F278+F299+F308+F310+F314</f>
        <v>6340.8</v>
      </c>
      <c r="G267" s="123">
        <f>G268+G278+G299+G308+G310+G314</f>
        <v>3847.6189999999997</v>
      </c>
      <c r="H267" s="123">
        <f>H268+H278+H299+H308+H310+H314</f>
        <v>111632.93731</v>
      </c>
      <c r="I267" s="123">
        <f>I268+I278+I299+I308+I310+I314</f>
        <v>0</v>
      </c>
      <c r="J267" s="123">
        <f>J268+J278+J299+J308+J310+J314</f>
        <v>297742.29418</v>
      </c>
      <c r="K267" s="123">
        <f>K268+K278+K299+K308+K310+K314</f>
        <v>175941.30000000002</v>
      </c>
      <c r="L267" s="123">
        <f>L268+L278+L299+L308+L310+L314</f>
        <v>10171.53842</v>
      </c>
      <c r="M267" s="123">
        <f>M268+M278+M299+M308+M310+M314</f>
        <v>6323.91942</v>
      </c>
      <c r="N267" s="123">
        <f>N268+N278+N299+N308+N310+N314</f>
        <v>3847.6189999999997</v>
      </c>
      <c r="O267" s="123">
        <f>O268+O278+O299+O308+O310+O314</f>
        <v>111629.45575999998</v>
      </c>
      <c r="P267" s="123">
        <f>P268+P278+P299+P308+P310+P314</f>
        <v>0</v>
      </c>
      <c r="Q267" s="99"/>
    </row>
    <row r="268" spans="1:17" ht="47.25" customHeight="1">
      <c r="A268" s="124" t="s">
        <v>623</v>
      </c>
      <c r="B268" s="80" t="s">
        <v>624</v>
      </c>
      <c r="C268" s="123">
        <f>C269+C270+C272+C273+C274+C275+C276+C277+C271</f>
        <v>2358.3317199999997</v>
      </c>
      <c r="D268" s="123">
        <f>D269+D270+D272+D273+D274+D275+D276+D277+D271</f>
        <v>0</v>
      </c>
      <c r="E268" s="123">
        <f>E269+E270+E272+E273+E274+E275+E276+E277+E271</f>
        <v>1117.6</v>
      </c>
      <c r="F268" s="123">
        <f>F269+F270+F272+F273+F274+F275+F276+F277+F271</f>
        <v>713</v>
      </c>
      <c r="G268" s="123">
        <f>G269+G270+G272+G273+G274+G275+G276+G277+G271</f>
        <v>404.6</v>
      </c>
      <c r="H268" s="123">
        <f>H269+H270+H272+H273+H274+H275+H276+H277+H271</f>
        <v>1240.73172</v>
      </c>
      <c r="I268" s="123">
        <f>I269+I270+I272+I273+I274+I275+I276+I277+I271</f>
        <v>0</v>
      </c>
      <c r="J268" s="123">
        <f>J269+J270+J272+J273+J274+J275+J276+J277+J271</f>
        <v>2358.3317199999997</v>
      </c>
      <c r="K268" s="123">
        <f>K269+K270+K272+K273+K274+K275+K276+K277+K271</f>
        <v>0</v>
      </c>
      <c r="L268" s="123">
        <f>L269+L270+L272+L273+L274+L275+L276+L277+L271</f>
        <v>1117.6</v>
      </c>
      <c r="M268" s="123">
        <f>M269+M270+M272+M273+M274+M275+M276+M277+M271</f>
        <v>713</v>
      </c>
      <c r="N268" s="123">
        <f>N269+N270+N272+N273+N274+N275+N276+N277+N271</f>
        <v>404.6</v>
      </c>
      <c r="O268" s="123">
        <f>O269+O270+O272+O273+O274+O275+O276+O277+O271</f>
        <v>1240.73172</v>
      </c>
      <c r="P268" s="123">
        <f>P269+P270+P272+P273+P274+P275+P276+P277+P271</f>
        <v>0</v>
      </c>
      <c r="Q268" s="99"/>
    </row>
    <row r="269" spans="1:17" ht="127.5" customHeight="1">
      <c r="A269" s="135" t="s">
        <v>625</v>
      </c>
      <c r="B269" s="136" t="s">
        <v>626</v>
      </c>
      <c r="C269" s="78">
        <f>D269+E269+H269+I269</f>
        <v>836.33</v>
      </c>
      <c r="D269" s="78">
        <v>0</v>
      </c>
      <c r="E269" s="78">
        <f>F269+G269</f>
        <v>727.6</v>
      </c>
      <c r="F269" s="78">
        <v>713</v>
      </c>
      <c r="G269" s="78">
        <v>14.6</v>
      </c>
      <c r="H269" s="78">
        <v>108.73</v>
      </c>
      <c r="I269" s="78">
        <v>0</v>
      </c>
      <c r="J269" s="78">
        <f>K269+L269+O269+P269</f>
        <v>836.33</v>
      </c>
      <c r="K269" s="78">
        <v>0</v>
      </c>
      <c r="L269" s="78">
        <f>M269+N269</f>
        <v>727.6</v>
      </c>
      <c r="M269" s="78">
        <v>713</v>
      </c>
      <c r="N269" s="78">
        <v>14.6</v>
      </c>
      <c r="O269" s="78">
        <v>108.73</v>
      </c>
      <c r="P269" s="78">
        <v>0</v>
      </c>
      <c r="Q269" s="137" t="s">
        <v>627</v>
      </c>
    </row>
    <row r="270" spans="1:17" ht="346.5" customHeight="1">
      <c r="A270" s="135" t="s">
        <v>628</v>
      </c>
      <c r="B270" s="68" t="s">
        <v>629</v>
      </c>
      <c r="C270" s="78">
        <v>292.34672</v>
      </c>
      <c r="D270" s="78">
        <v>0</v>
      </c>
      <c r="E270" s="78">
        <v>0</v>
      </c>
      <c r="F270" s="78">
        <v>0</v>
      </c>
      <c r="G270" s="78">
        <v>0</v>
      </c>
      <c r="H270" s="78">
        <v>292.34672</v>
      </c>
      <c r="I270" s="78">
        <v>0</v>
      </c>
      <c r="J270" s="78">
        <f>O270</f>
        <v>292.34672</v>
      </c>
      <c r="K270" s="78">
        <v>0</v>
      </c>
      <c r="L270" s="78">
        <v>0</v>
      </c>
      <c r="M270" s="78">
        <v>0</v>
      </c>
      <c r="N270" s="78">
        <v>0</v>
      </c>
      <c r="O270" s="78">
        <v>292.34672</v>
      </c>
      <c r="P270" s="78">
        <v>0</v>
      </c>
      <c r="Q270" s="137" t="s">
        <v>630</v>
      </c>
    </row>
    <row r="271" spans="1:17" ht="59.25" customHeight="1">
      <c r="A271" s="138" t="s">
        <v>192</v>
      </c>
      <c r="B271" s="68" t="s">
        <v>631</v>
      </c>
      <c r="C271" s="78">
        <f aca="true" t="shared" si="87" ref="C271:C273">D271+E271+H271+I271</f>
        <v>47.4</v>
      </c>
      <c r="D271" s="78">
        <v>0</v>
      </c>
      <c r="E271" s="78">
        <f aca="true" t="shared" si="88" ref="E271:E273">F271+G271</f>
        <v>0</v>
      </c>
      <c r="F271" s="78">
        <v>0</v>
      </c>
      <c r="G271" s="78">
        <v>0</v>
      </c>
      <c r="H271" s="78">
        <v>47.4</v>
      </c>
      <c r="I271" s="78">
        <v>0</v>
      </c>
      <c r="J271" s="78">
        <f aca="true" t="shared" si="89" ref="J271:J273">K271+L271+O271+P271</f>
        <v>47.4</v>
      </c>
      <c r="K271" s="78">
        <v>0</v>
      </c>
      <c r="L271" s="78">
        <f aca="true" t="shared" si="90" ref="L271:L273">M271+N271</f>
        <v>0</v>
      </c>
      <c r="M271" s="78">
        <v>0</v>
      </c>
      <c r="N271" s="78">
        <v>0</v>
      </c>
      <c r="O271" s="78">
        <v>47.4</v>
      </c>
      <c r="P271" s="78">
        <v>0</v>
      </c>
      <c r="Q271" s="139" t="s">
        <v>632</v>
      </c>
    </row>
    <row r="272" spans="1:17" ht="193.5" customHeight="1">
      <c r="A272" s="135" t="s">
        <v>633</v>
      </c>
      <c r="B272" s="68" t="s">
        <v>634</v>
      </c>
      <c r="C272" s="140">
        <f t="shared" si="87"/>
        <v>15.2</v>
      </c>
      <c r="D272" s="140">
        <v>0</v>
      </c>
      <c r="E272" s="140">
        <f t="shared" si="88"/>
        <v>0</v>
      </c>
      <c r="F272" s="140">
        <v>0</v>
      </c>
      <c r="G272" s="140">
        <v>0</v>
      </c>
      <c r="H272" s="140">
        <v>15.2</v>
      </c>
      <c r="I272" s="140">
        <v>0</v>
      </c>
      <c r="J272" s="140">
        <f t="shared" si="89"/>
        <v>15.2</v>
      </c>
      <c r="K272" s="140">
        <v>0</v>
      </c>
      <c r="L272" s="140">
        <f t="shared" si="90"/>
        <v>0</v>
      </c>
      <c r="M272" s="140">
        <v>0</v>
      </c>
      <c r="N272" s="140">
        <v>0</v>
      </c>
      <c r="O272" s="140">
        <v>15.2</v>
      </c>
      <c r="P272" s="140">
        <v>0</v>
      </c>
      <c r="Q272" s="141" t="s">
        <v>635</v>
      </c>
    </row>
    <row r="273" spans="1:17" ht="63" customHeight="1">
      <c r="A273" s="135" t="s">
        <v>636</v>
      </c>
      <c r="B273" s="68" t="s">
        <v>637</v>
      </c>
      <c r="C273" s="103">
        <f t="shared" si="87"/>
        <v>2.5</v>
      </c>
      <c r="D273" s="103">
        <v>0</v>
      </c>
      <c r="E273" s="103">
        <f t="shared" si="88"/>
        <v>0</v>
      </c>
      <c r="F273" s="103">
        <v>0</v>
      </c>
      <c r="G273" s="103">
        <v>0</v>
      </c>
      <c r="H273" s="103">
        <v>2.5</v>
      </c>
      <c r="I273" s="103">
        <v>0</v>
      </c>
      <c r="J273" s="103">
        <f t="shared" si="89"/>
        <v>2.5</v>
      </c>
      <c r="K273" s="103">
        <v>0</v>
      </c>
      <c r="L273" s="103">
        <f t="shared" si="90"/>
        <v>0</v>
      </c>
      <c r="M273" s="103">
        <v>0</v>
      </c>
      <c r="N273" s="103">
        <v>0</v>
      </c>
      <c r="O273" s="103">
        <v>2.5</v>
      </c>
      <c r="P273" s="103">
        <v>0</v>
      </c>
      <c r="Q273" s="142" t="s">
        <v>638</v>
      </c>
    </row>
    <row r="274" spans="1:17" ht="63" customHeight="1">
      <c r="A274" s="135" t="s">
        <v>639</v>
      </c>
      <c r="B274" s="68" t="s">
        <v>640</v>
      </c>
      <c r="C274" s="103">
        <v>50</v>
      </c>
      <c r="D274" s="103">
        <v>0</v>
      </c>
      <c r="E274" s="103">
        <v>0</v>
      </c>
      <c r="F274" s="103">
        <v>0</v>
      </c>
      <c r="G274" s="103">
        <v>0</v>
      </c>
      <c r="H274" s="103">
        <v>50</v>
      </c>
      <c r="I274" s="103">
        <v>0</v>
      </c>
      <c r="J274" s="103">
        <v>50</v>
      </c>
      <c r="K274" s="103">
        <v>0</v>
      </c>
      <c r="L274" s="103">
        <v>0</v>
      </c>
      <c r="M274" s="103">
        <v>0</v>
      </c>
      <c r="N274" s="103">
        <v>0</v>
      </c>
      <c r="O274" s="103">
        <v>50</v>
      </c>
      <c r="P274" s="103">
        <v>0</v>
      </c>
      <c r="Q274" s="139" t="s">
        <v>641</v>
      </c>
    </row>
    <row r="275" spans="1:17" ht="252" customHeight="1">
      <c r="A275" s="135" t="s">
        <v>642</v>
      </c>
      <c r="B275" s="68" t="s">
        <v>643</v>
      </c>
      <c r="C275" s="103">
        <v>659.025</v>
      </c>
      <c r="D275" s="103">
        <v>0</v>
      </c>
      <c r="E275" s="103">
        <v>0</v>
      </c>
      <c r="F275" s="103">
        <v>0</v>
      </c>
      <c r="G275" s="103">
        <v>0</v>
      </c>
      <c r="H275" s="103">
        <v>659.025</v>
      </c>
      <c r="I275" s="140">
        <v>0</v>
      </c>
      <c r="J275" s="103">
        <v>659.025</v>
      </c>
      <c r="K275" s="140">
        <v>0</v>
      </c>
      <c r="L275" s="140">
        <v>0</v>
      </c>
      <c r="M275" s="140">
        <v>0</v>
      </c>
      <c r="N275" s="140">
        <v>0</v>
      </c>
      <c r="O275" s="103">
        <v>659.025</v>
      </c>
      <c r="P275" s="140">
        <v>0</v>
      </c>
      <c r="Q275" s="143" t="s">
        <v>644</v>
      </c>
    </row>
    <row r="276" spans="1:17" ht="74.25" customHeight="1">
      <c r="A276" s="135" t="s">
        <v>645</v>
      </c>
      <c r="B276" s="68" t="s">
        <v>646</v>
      </c>
      <c r="C276" s="103">
        <v>45</v>
      </c>
      <c r="D276" s="103">
        <v>0</v>
      </c>
      <c r="E276" s="103">
        <v>0</v>
      </c>
      <c r="F276" s="103">
        <v>0</v>
      </c>
      <c r="G276" s="103">
        <v>0</v>
      </c>
      <c r="H276" s="103">
        <v>45</v>
      </c>
      <c r="I276" s="140">
        <v>0</v>
      </c>
      <c r="J276" s="103">
        <v>45</v>
      </c>
      <c r="K276" s="140">
        <v>0</v>
      </c>
      <c r="L276" s="140">
        <v>0</v>
      </c>
      <c r="M276" s="140">
        <v>0</v>
      </c>
      <c r="N276" s="140">
        <v>0</v>
      </c>
      <c r="O276" s="103">
        <v>45</v>
      </c>
      <c r="P276" s="140">
        <v>0</v>
      </c>
      <c r="Q276" s="143" t="s">
        <v>192</v>
      </c>
    </row>
    <row r="277" spans="1:17" ht="74.25" customHeight="1">
      <c r="A277" s="135" t="s">
        <v>647</v>
      </c>
      <c r="B277" s="68" t="s">
        <v>648</v>
      </c>
      <c r="C277" s="103">
        <v>410.53</v>
      </c>
      <c r="D277" s="103">
        <v>0</v>
      </c>
      <c r="E277" s="103">
        <v>390</v>
      </c>
      <c r="F277" s="103">
        <v>0</v>
      </c>
      <c r="G277" s="103">
        <v>390</v>
      </c>
      <c r="H277" s="103">
        <v>20.53</v>
      </c>
      <c r="I277" s="140">
        <v>0</v>
      </c>
      <c r="J277" s="103">
        <v>410.53</v>
      </c>
      <c r="K277" s="140">
        <v>0</v>
      </c>
      <c r="L277" s="140">
        <v>390</v>
      </c>
      <c r="M277" s="140">
        <v>0</v>
      </c>
      <c r="N277" s="140">
        <v>390</v>
      </c>
      <c r="O277" s="103">
        <v>20.53</v>
      </c>
      <c r="P277" s="140">
        <v>0</v>
      </c>
      <c r="Q277" s="143" t="s">
        <v>649</v>
      </c>
    </row>
    <row r="278" spans="1:17" ht="47.25" customHeight="1">
      <c r="A278" s="124" t="s">
        <v>650</v>
      </c>
      <c r="B278" s="80" t="s">
        <v>651</v>
      </c>
      <c r="C278" s="123">
        <f>C279+C286+C296+C289</f>
        <v>14919.81073</v>
      </c>
      <c r="D278" s="123">
        <f>D279+D286+D296+D289</f>
        <v>0</v>
      </c>
      <c r="E278" s="123">
        <f>E279+E286+E296+E289</f>
        <v>1645</v>
      </c>
      <c r="F278" s="123">
        <f>F279+F286+F296+F289</f>
        <v>0</v>
      </c>
      <c r="G278" s="123">
        <f>G279+G286+G296+G289</f>
        <v>1645</v>
      </c>
      <c r="H278" s="123">
        <f>H279+H286+H296+H289</f>
        <v>13274.81073</v>
      </c>
      <c r="I278" s="123">
        <f>I279+I286+I296+I289</f>
        <v>0</v>
      </c>
      <c r="J278" s="123">
        <f>J279+J286+J296+J289</f>
        <v>14919.81073</v>
      </c>
      <c r="K278" s="123">
        <f>K279+K286+K296+K289</f>
        <v>0</v>
      </c>
      <c r="L278" s="123">
        <f>L279+L286+L296+L289</f>
        <v>1645</v>
      </c>
      <c r="M278" s="123">
        <f>M279+M286+M296+M289</f>
        <v>0</v>
      </c>
      <c r="N278" s="123">
        <f>N279+N286+N296+N289</f>
        <v>1645</v>
      </c>
      <c r="O278" s="123">
        <f>O279+O286+O296+O289</f>
        <v>13274.81073</v>
      </c>
      <c r="P278" s="123">
        <f>P279+P286+P296+P289</f>
        <v>0</v>
      </c>
      <c r="Q278" s="99"/>
    </row>
    <row r="279" spans="1:17" ht="47.25" customHeight="1">
      <c r="A279" s="138" t="s">
        <v>652</v>
      </c>
      <c r="B279" s="68" t="s">
        <v>653</v>
      </c>
      <c r="C279" s="103">
        <f>SUM(C280:C285)</f>
        <v>9595.45441</v>
      </c>
      <c r="D279" s="103">
        <f>SUM(D280:D285)</f>
        <v>0</v>
      </c>
      <c r="E279" s="103">
        <f>SUM(E280:E285)</f>
        <v>0</v>
      </c>
      <c r="F279" s="103">
        <f>SUM(F280:F285)</f>
        <v>0</v>
      </c>
      <c r="G279" s="103">
        <f>SUM(G280:G285)</f>
        <v>0</v>
      </c>
      <c r="H279" s="103">
        <f>SUM(H280:H285)</f>
        <v>9595.45441</v>
      </c>
      <c r="I279" s="103">
        <f>SUM(I280:I285)</f>
        <v>0</v>
      </c>
      <c r="J279" s="103">
        <f>SUM(J280:J285)</f>
        <v>9595.45441</v>
      </c>
      <c r="K279" s="103">
        <f>SUM(K280:K285)</f>
        <v>0</v>
      </c>
      <c r="L279" s="103">
        <f>SUM(L280:L285)</f>
        <v>0</v>
      </c>
      <c r="M279" s="103">
        <f>SUM(M280:M285)</f>
        <v>0</v>
      </c>
      <c r="N279" s="103">
        <f>SUM(N280:N285)</f>
        <v>0</v>
      </c>
      <c r="O279" s="103">
        <f>SUM(O280:O285)</f>
        <v>9595.45441</v>
      </c>
      <c r="P279" s="103">
        <f>SUM(P280:P285)</f>
        <v>0</v>
      </c>
      <c r="Q279" s="143" t="s">
        <v>654</v>
      </c>
    </row>
    <row r="280" spans="1:17" ht="250.5" customHeight="1">
      <c r="A280" s="138" t="s">
        <v>192</v>
      </c>
      <c r="B280" s="136" t="s">
        <v>655</v>
      </c>
      <c r="C280" s="144">
        <v>3774.83576</v>
      </c>
      <c r="D280" s="140">
        <v>0</v>
      </c>
      <c r="E280" s="140">
        <f aca="true" t="shared" si="91" ref="E280:E285">F280+G280</f>
        <v>0</v>
      </c>
      <c r="F280" s="140">
        <v>0</v>
      </c>
      <c r="G280" s="140">
        <v>0</v>
      </c>
      <c r="H280" s="144">
        <v>3774.83576</v>
      </c>
      <c r="I280" s="140">
        <v>0</v>
      </c>
      <c r="J280" s="144">
        <v>3774.83576</v>
      </c>
      <c r="K280" s="140">
        <v>0</v>
      </c>
      <c r="L280" s="140">
        <f aca="true" t="shared" si="92" ref="L280:L285">M280+N280</f>
        <v>0</v>
      </c>
      <c r="M280" s="140">
        <v>0</v>
      </c>
      <c r="N280" s="140">
        <v>0</v>
      </c>
      <c r="O280" s="144">
        <v>3774.83576</v>
      </c>
      <c r="P280" s="140">
        <v>0</v>
      </c>
      <c r="Q280" s="143" t="s">
        <v>656</v>
      </c>
    </row>
    <row r="281" spans="1:17" ht="213.75" customHeight="1">
      <c r="A281" s="138" t="s">
        <v>192</v>
      </c>
      <c r="B281" s="136" t="s">
        <v>657</v>
      </c>
      <c r="C281" s="144">
        <v>2013.41885</v>
      </c>
      <c r="D281" s="140">
        <v>0</v>
      </c>
      <c r="E281" s="140">
        <f t="shared" si="91"/>
        <v>0</v>
      </c>
      <c r="F281" s="140">
        <v>0</v>
      </c>
      <c r="G281" s="140">
        <v>0</v>
      </c>
      <c r="H281" s="144">
        <v>2013.41885</v>
      </c>
      <c r="I281" s="140">
        <v>0</v>
      </c>
      <c r="J281" s="144">
        <v>2013.41885</v>
      </c>
      <c r="K281" s="140">
        <v>0</v>
      </c>
      <c r="L281" s="140">
        <f t="shared" si="92"/>
        <v>0</v>
      </c>
      <c r="M281" s="140">
        <v>0</v>
      </c>
      <c r="N281" s="140">
        <v>0</v>
      </c>
      <c r="O281" s="144">
        <v>2013.41885</v>
      </c>
      <c r="P281" s="140">
        <v>0</v>
      </c>
      <c r="Q281" s="143" t="s">
        <v>658</v>
      </c>
    </row>
    <row r="282" spans="1:17" ht="129.75" customHeight="1">
      <c r="A282" s="138" t="s">
        <v>192</v>
      </c>
      <c r="B282" s="136" t="s">
        <v>659</v>
      </c>
      <c r="C282" s="144">
        <v>359.809</v>
      </c>
      <c r="D282" s="140">
        <v>0</v>
      </c>
      <c r="E282" s="140">
        <f t="shared" si="91"/>
        <v>0</v>
      </c>
      <c r="F282" s="140">
        <v>0</v>
      </c>
      <c r="G282" s="140">
        <v>0</v>
      </c>
      <c r="H282" s="144">
        <v>359.809</v>
      </c>
      <c r="I282" s="140">
        <v>0</v>
      </c>
      <c r="J282" s="144">
        <v>359.809</v>
      </c>
      <c r="K282" s="140">
        <v>0</v>
      </c>
      <c r="L282" s="140">
        <f t="shared" si="92"/>
        <v>0</v>
      </c>
      <c r="M282" s="140">
        <v>0</v>
      </c>
      <c r="N282" s="140">
        <v>0</v>
      </c>
      <c r="O282" s="144">
        <v>359.809</v>
      </c>
      <c r="P282" s="140">
        <v>0</v>
      </c>
      <c r="Q282" s="143" t="s">
        <v>660</v>
      </c>
    </row>
    <row r="283" spans="1:17" ht="81" customHeight="1">
      <c r="A283" s="138" t="s">
        <v>192</v>
      </c>
      <c r="B283" s="136" t="s">
        <v>661</v>
      </c>
      <c r="C283" s="144">
        <v>772.502</v>
      </c>
      <c r="D283" s="140">
        <v>0</v>
      </c>
      <c r="E283" s="140">
        <f t="shared" si="91"/>
        <v>0</v>
      </c>
      <c r="F283" s="140">
        <v>0</v>
      </c>
      <c r="G283" s="140">
        <v>0</v>
      </c>
      <c r="H283" s="144">
        <v>772.502</v>
      </c>
      <c r="I283" s="140">
        <v>0</v>
      </c>
      <c r="J283" s="144">
        <v>772.502</v>
      </c>
      <c r="K283" s="140">
        <v>0</v>
      </c>
      <c r="L283" s="140">
        <f t="shared" si="92"/>
        <v>0</v>
      </c>
      <c r="M283" s="140">
        <v>0</v>
      </c>
      <c r="N283" s="140">
        <v>0</v>
      </c>
      <c r="O283" s="144">
        <v>772.502</v>
      </c>
      <c r="P283" s="140">
        <v>0</v>
      </c>
      <c r="Q283" s="143" t="s">
        <v>662</v>
      </c>
    </row>
    <row r="284" spans="1:17" ht="121.5" customHeight="1">
      <c r="A284" s="138" t="s">
        <v>192</v>
      </c>
      <c r="B284" s="136" t="s">
        <v>663</v>
      </c>
      <c r="C284" s="144">
        <v>1871.7803</v>
      </c>
      <c r="D284" s="140">
        <v>0</v>
      </c>
      <c r="E284" s="140">
        <f t="shared" si="91"/>
        <v>0</v>
      </c>
      <c r="F284" s="140">
        <v>0</v>
      </c>
      <c r="G284" s="140">
        <v>0</v>
      </c>
      <c r="H284" s="144">
        <v>1871.7803</v>
      </c>
      <c r="I284" s="140">
        <v>0</v>
      </c>
      <c r="J284" s="144">
        <v>1871.7803</v>
      </c>
      <c r="K284" s="140">
        <v>0</v>
      </c>
      <c r="L284" s="140">
        <f t="shared" si="92"/>
        <v>0</v>
      </c>
      <c r="M284" s="140">
        <v>0</v>
      </c>
      <c r="N284" s="140">
        <v>0</v>
      </c>
      <c r="O284" s="144">
        <v>1871.7803</v>
      </c>
      <c r="P284" s="140">
        <v>0</v>
      </c>
      <c r="Q284" s="143" t="s">
        <v>664</v>
      </c>
    </row>
    <row r="285" spans="1:17" ht="57.75" customHeight="1">
      <c r="A285" s="138" t="s">
        <v>192</v>
      </c>
      <c r="B285" s="136" t="s">
        <v>665</v>
      </c>
      <c r="C285" s="144">
        <v>803.1085</v>
      </c>
      <c r="D285" s="140">
        <v>0</v>
      </c>
      <c r="E285" s="140">
        <f t="shared" si="91"/>
        <v>0</v>
      </c>
      <c r="F285" s="140">
        <v>0</v>
      </c>
      <c r="G285" s="140">
        <v>0</v>
      </c>
      <c r="H285" s="144">
        <v>803.1085</v>
      </c>
      <c r="I285" s="140">
        <v>0</v>
      </c>
      <c r="J285" s="144">
        <v>803.1085</v>
      </c>
      <c r="K285" s="140">
        <v>0</v>
      </c>
      <c r="L285" s="140">
        <f t="shared" si="92"/>
        <v>0</v>
      </c>
      <c r="M285" s="140">
        <v>0</v>
      </c>
      <c r="N285" s="140">
        <v>0</v>
      </c>
      <c r="O285" s="144">
        <v>803.1085</v>
      </c>
      <c r="P285" s="140">
        <v>0</v>
      </c>
      <c r="Q285" s="143" t="s">
        <v>666</v>
      </c>
    </row>
    <row r="286" spans="1:17" ht="78.75" customHeight="1">
      <c r="A286" s="138" t="s">
        <v>667</v>
      </c>
      <c r="B286" s="68" t="s">
        <v>668</v>
      </c>
      <c r="C286" s="145">
        <f>C287+C288</f>
        <v>47</v>
      </c>
      <c r="D286" s="145">
        <f>D287+D288</f>
        <v>0</v>
      </c>
      <c r="E286" s="145">
        <f>E287+E288</f>
        <v>0</v>
      </c>
      <c r="F286" s="145">
        <f>F287+F288</f>
        <v>0</v>
      </c>
      <c r="G286" s="145">
        <f>G287+G288</f>
        <v>0</v>
      </c>
      <c r="H286" s="145">
        <f>H287+H288</f>
        <v>47</v>
      </c>
      <c r="I286" s="145">
        <f>I287+I288</f>
        <v>0</v>
      </c>
      <c r="J286" s="145">
        <f>J287+J288</f>
        <v>47</v>
      </c>
      <c r="K286" s="145">
        <f>K287+K288</f>
        <v>0</v>
      </c>
      <c r="L286" s="145">
        <f>L287+L288</f>
        <v>0</v>
      </c>
      <c r="M286" s="145">
        <f>M287+M288</f>
        <v>0</v>
      </c>
      <c r="N286" s="145">
        <f>N287+N288</f>
        <v>0</v>
      </c>
      <c r="O286" s="145">
        <f>O287+O288</f>
        <v>47</v>
      </c>
      <c r="P286" s="145">
        <f>P287+P288</f>
        <v>0</v>
      </c>
      <c r="Q286" s="143" t="s">
        <v>669</v>
      </c>
    </row>
    <row r="287" spans="1:17" ht="21.75" customHeight="1">
      <c r="A287" s="138" t="s">
        <v>192</v>
      </c>
      <c r="B287" s="136" t="s">
        <v>670</v>
      </c>
      <c r="C287" s="146">
        <v>36</v>
      </c>
      <c r="D287" s="146">
        <v>0</v>
      </c>
      <c r="E287" s="146">
        <f aca="true" t="shared" si="93" ref="E287:E288">F287+G287</f>
        <v>0</v>
      </c>
      <c r="F287" s="146">
        <v>0</v>
      </c>
      <c r="G287" s="147">
        <v>0</v>
      </c>
      <c r="H287" s="146">
        <v>36</v>
      </c>
      <c r="I287" s="146">
        <v>0</v>
      </c>
      <c r="J287" s="146">
        <v>36</v>
      </c>
      <c r="K287" s="146">
        <v>0</v>
      </c>
      <c r="L287" s="146">
        <f aca="true" t="shared" si="94" ref="L287:L288">M287+N287</f>
        <v>0</v>
      </c>
      <c r="M287" s="146">
        <v>0</v>
      </c>
      <c r="N287" s="146">
        <v>0</v>
      </c>
      <c r="O287" s="146">
        <v>36</v>
      </c>
      <c r="P287" s="146">
        <v>0</v>
      </c>
      <c r="Q287" s="148"/>
    </row>
    <row r="288" spans="1:17" ht="21.75" customHeight="1">
      <c r="A288" s="138" t="s">
        <v>192</v>
      </c>
      <c r="B288" s="136" t="s">
        <v>671</v>
      </c>
      <c r="C288" s="146">
        <v>11</v>
      </c>
      <c r="D288" s="146">
        <v>0</v>
      </c>
      <c r="E288" s="146">
        <f t="shared" si="93"/>
        <v>0</v>
      </c>
      <c r="F288" s="146">
        <v>0</v>
      </c>
      <c r="G288" s="147">
        <v>0</v>
      </c>
      <c r="H288" s="146">
        <v>11</v>
      </c>
      <c r="I288" s="146">
        <v>0</v>
      </c>
      <c r="J288" s="146">
        <f>K288+L288+O288+P288</f>
        <v>11</v>
      </c>
      <c r="K288" s="146">
        <v>0</v>
      </c>
      <c r="L288" s="146">
        <f t="shared" si="94"/>
        <v>0</v>
      </c>
      <c r="M288" s="146">
        <v>0</v>
      </c>
      <c r="N288" s="146">
        <v>0</v>
      </c>
      <c r="O288" s="146">
        <v>11</v>
      </c>
      <c r="P288" s="146">
        <v>0</v>
      </c>
      <c r="Q288" s="148"/>
    </row>
    <row r="289" spans="1:17" ht="37.5" customHeight="1">
      <c r="A289" s="138" t="s">
        <v>672</v>
      </c>
      <c r="B289" s="68" t="s">
        <v>673</v>
      </c>
      <c r="C289" s="146">
        <f>C290+C291+C292+C293+C294+C295</f>
        <v>3386.5563199999997</v>
      </c>
      <c r="D289" s="146">
        <f>D290+D291+D292+D293+D294+D295</f>
        <v>0</v>
      </c>
      <c r="E289" s="146">
        <f>E290+E291+E292+E293+E294+E295</f>
        <v>0</v>
      </c>
      <c r="F289" s="146">
        <f>F290+F291+F292+F293+F294+F295</f>
        <v>0</v>
      </c>
      <c r="G289" s="146">
        <f>G290+G291+G292+G293+G294+G295</f>
        <v>0</v>
      </c>
      <c r="H289" s="146">
        <f>H290+H291+H292+H293+H294+H295</f>
        <v>3386.5563199999997</v>
      </c>
      <c r="I289" s="146">
        <f>I290+I291+I292+I293+I294+I295</f>
        <v>0</v>
      </c>
      <c r="J289" s="146">
        <f>J290+J291+J292+J293+J294+J295</f>
        <v>3386.5563199999997</v>
      </c>
      <c r="K289" s="146">
        <f>K290+K291+K292+K293+K294+K295</f>
        <v>0</v>
      </c>
      <c r="L289" s="146">
        <f>L290+L291+L292+L293+L294+L295</f>
        <v>0</v>
      </c>
      <c r="M289" s="146">
        <f>M290+M291+M292+M293+M294+M295</f>
        <v>0</v>
      </c>
      <c r="N289" s="146">
        <f>N290+N291+N292+N293+N294+N295</f>
        <v>0</v>
      </c>
      <c r="O289" s="146">
        <f>O290+O291+O292+O293+O294+O295</f>
        <v>3386.5563199999997</v>
      </c>
      <c r="P289" s="146">
        <f>P290+P291+P292+P293+P294+P295</f>
        <v>0</v>
      </c>
      <c r="Q289" s="148"/>
    </row>
    <row r="290" spans="1:17" ht="35.25" customHeight="1">
      <c r="A290" s="138" t="s">
        <v>192</v>
      </c>
      <c r="B290" s="136" t="s">
        <v>674</v>
      </c>
      <c r="C290" s="146">
        <f aca="true" t="shared" si="95" ref="C290:C295">D290+E290+H290+I290</f>
        <v>424.40214</v>
      </c>
      <c r="D290" s="146">
        <v>0</v>
      </c>
      <c r="E290" s="146">
        <f aca="true" t="shared" si="96" ref="E290:E295">F290+G290</f>
        <v>0</v>
      </c>
      <c r="F290" s="146">
        <v>0</v>
      </c>
      <c r="G290" s="146">
        <v>0</v>
      </c>
      <c r="H290" s="146">
        <v>424.40214</v>
      </c>
      <c r="I290" s="146">
        <v>0</v>
      </c>
      <c r="J290" s="146">
        <f aca="true" t="shared" si="97" ref="J290:J295">K290+L290+O290+P290</f>
        <v>424.40214</v>
      </c>
      <c r="K290" s="146">
        <f aca="true" t="shared" si="98" ref="K290:K296">K291+K292</f>
        <v>0</v>
      </c>
      <c r="L290" s="146">
        <f aca="true" t="shared" si="99" ref="L290:L295">M290+N290</f>
        <v>0</v>
      </c>
      <c r="M290" s="146">
        <f aca="true" t="shared" si="100" ref="M290:M296">M291+M292</f>
        <v>0</v>
      </c>
      <c r="N290" s="146">
        <v>0</v>
      </c>
      <c r="O290" s="146">
        <v>424.40214</v>
      </c>
      <c r="P290" s="146">
        <f aca="true" t="shared" si="101" ref="P290:P296">P291+P292</f>
        <v>0</v>
      </c>
      <c r="Q290" s="143" t="s">
        <v>675</v>
      </c>
    </row>
    <row r="291" spans="1:17" ht="21.75" customHeight="1">
      <c r="A291" s="138" t="s">
        <v>192</v>
      </c>
      <c r="B291" s="136" t="s">
        <v>676</v>
      </c>
      <c r="C291" s="146">
        <f t="shared" si="95"/>
        <v>417.62346</v>
      </c>
      <c r="D291" s="146">
        <v>0</v>
      </c>
      <c r="E291" s="146">
        <f t="shared" si="96"/>
        <v>0</v>
      </c>
      <c r="F291" s="146">
        <v>0</v>
      </c>
      <c r="G291" s="146">
        <v>0</v>
      </c>
      <c r="H291" s="146">
        <v>417.62346</v>
      </c>
      <c r="I291" s="146">
        <v>0</v>
      </c>
      <c r="J291" s="146">
        <f t="shared" si="97"/>
        <v>417.62346</v>
      </c>
      <c r="K291" s="146">
        <f t="shared" si="98"/>
        <v>0</v>
      </c>
      <c r="L291" s="146">
        <f t="shared" si="99"/>
        <v>0</v>
      </c>
      <c r="M291" s="146">
        <f t="shared" si="100"/>
        <v>0</v>
      </c>
      <c r="N291" s="146">
        <v>0</v>
      </c>
      <c r="O291" s="146">
        <v>417.62346</v>
      </c>
      <c r="P291" s="146">
        <f t="shared" si="101"/>
        <v>0</v>
      </c>
      <c r="Q291" s="143" t="s">
        <v>677</v>
      </c>
    </row>
    <row r="292" spans="1:17" ht="39" customHeight="1">
      <c r="A292" s="138" t="s">
        <v>192</v>
      </c>
      <c r="B292" s="136" t="s">
        <v>678</v>
      </c>
      <c r="C292" s="146">
        <f t="shared" si="95"/>
        <v>421.0128</v>
      </c>
      <c r="D292" s="146">
        <v>0</v>
      </c>
      <c r="E292" s="146">
        <f t="shared" si="96"/>
        <v>0</v>
      </c>
      <c r="F292" s="146">
        <v>0</v>
      </c>
      <c r="G292" s="146">
        <v>0</v>
      </c>
      <c r="H292" s="146">
        <v>421.0128</v>
      </c>
      <c r="I292" s="146">
        <v>0</v>
      </c>
      <c r="J292" s="146">
        <f t="shared" si="97"/>
        <v>421.0128</v>
      </c>
      <c r="K292" s="146">
        <f t="shared" si="98"/>
        <v>0</v>
      </c>
      <c r="L292" s="146">
        <f t="shared" si="99"/>
        <v>0</v>
      </c>
      <c r="M292" s="146">
        <f t="shared" si="100"/>
        <v>0</v>
      </c>
      <c r="N292" s="146">
        <v>0</v>
      </c>
      <c r="O292" s="146">
        <v>421.0128</v>
      </c>
      <c r="P292" s="146">
        <f t="shared" si="101"/>
        <v>0</v>
      </c>
      <c r="Q292" s="143" t="s">
        <v>679</v>
      </c>
    </row>
    <row r="293" spans="1:17" ht="21.75" customHeight="1">
      <c r="A293" s="138" t="s">
        <v>192</v>
      </c>
      <c r="B293" s="136" t="s">
        <v>680</v>
      </c>
      <c r="C293" s="146">
        <f t="shared" si="95"/>
        <v>616.68841</v>
      </c>
      <c r="D293" s="146">
        <v>0</v>
      </c>
      <c r="E293" s="146">
        <f t="shared" si="96"/>
        <v>0</v>
      </c>
      <c r="F293" s="146">
        <v>0</v>
      </c>
      <c r="G293" s="146">
        <v>0</v>
      </c>
      <c r="H293" s="146">
        <v>616.68841</v>
      </c>
      <c r="I293" s="146">
        <v>0</v>
      </c>
      <c r="J293" s="146">
        <f t="shared" si="97"/>
        <v>616.68841</v>
      </c>
      <c r="K293" s="146">
        <f t="shared" si="98"/>
        <v>0</v>
      </c>
      <c r="L293" s="146">
        <f t="shared" si="99"/>
        <v>0</v>
      </c>
      <c r="M293" s="146">
        <f t="shared" si="100"/>
        <v>0</v>
      </c>
      <c r="N293" s="146">
        <v>0</v>
      </c>
      <c r="O293" s="146">
        <v>616.68841</v>
      </c>
      <c r="P293" s="146">
        <f t="shared" si="101"/>
        <v>0</v>
      </c>
      <c r="Q293" s="143" t="s">
        <v>681</v>
      </c>
    </row>
    <row r="294" spans="1:17" ht="21.75" customHeight="1">
      <c r="A294" s="138" t="s">
        <v>192</v>
      </c>
      <c r="B294" s="136" t="s">
        <v>682</v>
      </c>
      <c r="C294" s="146">
        <f t="shared" si="95"/>
        <v>1280.22951</v>
      </c>
      <c r="D294" s="146">
        <v>0</v>
      </c>
      <c r="E294" s="146">
        <f t="shared" si="96"/>
        <v>0</v>
      </c>
      <c r="F294" s="146">
        <v>0</v>
      </c>
      <c r="G294" s="146">
        <v>0</v>
      </c>
      <c r="H294" s="146">
        <v>1280.22951</v>
      </c>
      <c r="I294" s="146">
        <v>0</v>
      </c>
      <c r="J294" s="146">
        <f t="shared" si="97"/>
        <v>1280.22951</v>
      </c>
      <c r="K294" s="146">
        <f t="shared" si="98"/>
        <v>0</v>
      </c>
      <c r="L294" s="146">
        <f t="shared" si="99"/>
        <v>0</v>
      </c>
      <c r="M294" s="146">
        <f t="shared" si="100"/>
        <v>0</v>
      </c>
      <c r="N294" s="146">
        <v>0</v>
      </c>
      <c r="O294" s="146">
        <v>1280.22951</v>
      </c>
      <c r="P294" s="146">
        <f t="shared" si="101"/>
        <v>0</v>
      </c>
      <c r="Q294" s="143" t="s">
        <v>683</v>
      </c>
    </row>
    <row r="295" spans="1:17" ht="21.75" customHeight="1">
      <c r="A295" s="138" t="s">
        <v>192</v>
      </c>
      <c r="B295" s="136" t="s">
        <v>665</v>
      </c>
      <c r="C295" s="146">
        <f t="shared" si="95"/>
        <v>226.6</v>
      </c>
      <c r="D295" s="146">
        <v>0</v>
      </c>
      <c r="E295" s="146">
        <f t="shared" si="96"/>
        <v>0</v>
      </c>
      <c r="F295" s="146">
        <v>0</v>
      </c>
      <c r="G295" s="146">
        <v>0</v>
      </c>
      <c r="H295" s="146">
        <v>226.6</v>
      </c>
      <c r="I295" s="146">
        <v>0</v>
      </c>
      <c r="J295" s="146">
        <f t="shared" si="97"/>
        <v>226.6</v>
      </c>
      <c r="K295" s="146">
        <f t="shared" si="98"/>
        <v>0</v>
      </c>
      <c r="L295" s="146">
        <f t="shared" si="99"/>
        <v>0</v>
      </c>
      <c r="M295" s="146">
        <f t="shared" si="100"/>
        <v>0</v>
      </c>
      <c r="N295" s="146">
        <v>0</v>
      </c>
      <c r="O295" s="146">
        <v>226.6</v>
      </c>
      <c r="P295" s="146">
        <f t="shared" si="101"/>
        <v>0</v>
      </c>
      <c r="Q295" s="143" t="s">
        <v>684</v>
      </c>
    </row>
    <row r="296" spans="1:17" ht="63" customHeight="1">
      <c r="A296" s="138" t="s">
        <v>685</v>
      </c>
      <c r="B296" s="136" t="s">
        <v>686</v>
      </c>
      <c r="C296" s="140">
        <f>C297+C298</f>
        <v>1890.8</v>
      </c>
      <c r="D296" s="140">
        <f>D297+D298</f>
        <v>0</v>
      </c>
      <c r="E296" s="140">
        <f>E297+E298</f>
        <v>1645</v>
      </c>
      <c r="F296" s="140">
        <f>F297+F298</f>
        <v>0</v>
      </c>
      <c r="G296" s="140">
        <f>G297+G298</f>
        <v>1645</v>
      </c>
      <c r="H296" s="140">
        <f>H297+H298</f>
        <v>245.8</v>
      </c>
      <c r="I296" s="140">
        <f>I297+I298</f>
        <v>0</v>
      </c>
      <c r="J296" s="140">
        <f>J297+J298</f>
        <v>1890.8</v>
      </c>
      <c r="K296" s="140">
        <f t="shared" si="98"/>
        <v>0</v>
      </c>
      <c r="L296" s="140">
        <f>L297+L298</f>
        <v>1645</v>
      </c>
      <c r="M296" s="140">
        <f t="shared" si="100"/>
        <v>0</v>
      </c>
      <c r="N296" s="140">
        <f>N297+N298</f>
        <v>1645</v>
      </c>
      <c r="O296" s="140">
        <f>O297+O298</f>
        <v>245.8</v>
      </c>
      <c r="P296" s="140">
        <f t="shared" si="101"/>
        <v>0</v>
      </c>
      <c r="Q296" s="143" t="s">
        <v>687</v>
      </c>
    </row>
    <row r="297" spans="1:17" ht="82.5" customHeight="1">
      <c r="A297" s="138" t="s">
        <v>192</v>
      </c>
      <c r="B297" s="136" t="s">
        <v>688</v>
      </c>
      <c r="C297" s="146">
        <v>648.3</v>
      </c>
      <c r="D297" s="146">
        <v>0</v>
      </c>
      <c r="E297" s="146">
        <v>564</v>
      </c>
      <c r="F297" s="146">
        <v>0</v>
      </c>
      <c r="G297" s="149">
        <v>564</v>
      </c>
      <c r="H297" s="149">
        <v>84.3</v>
      </c>
      <c r="I297" s="146">
        <v>0</v>
      </c>
      <c r="J297" s="147">
        <v>648.3</v>
      </c>
      <c r="K297" s="146">
        <v>0</v>
      </c>
      <c r="L297" s="147">
        <v>564</v>
      </c>
      <c r="M297" s="146">
        <v>0</v>
      </c>
      <c r="N297" s="146">
        <v>564</v>
      </c>
      <c r="O297" s="146">
        <v>84.3</v>
      </c>
      <c r="P297" s="146">
        <v>0</v>
      </c>
      <c r="Q297" s="143" t="s">
        <v>689</v>
      </c>
    </row>
    <row r="298" spans="1:17" ht="31.5" customHeight="1">
      <c r="A298" s="138" t="s">
        <v>192</v>
      </c>
      <c r="B298" s="136" t="s">
        <v>690</v>
      </c>
      <c r="C298" s="146">
        <v>1242.5</v>
      </c>
      <c r="D298" s="146">
        <v>0</v>
      </c>
      <c r="E298" s="146">
        <v>1081</v>
      </c>
      <c r="F298" s="146">
        <v>0</v>
      </c>
      <c r="G298" s="149">
        <v>1081</v>
      </c>
      <c r="H298" s="149">
        <v>161.5</v>
      </c>
      <c r="I298" s="146">
        <v>0</v>
      </c>
      <c r="J298" s="146">
        <v>1242.5</v>
      </c>
      <c r="K298" s="146">
        <v>0</v>
      </c>
      <c r="L298" s="146">
        <v>1081</v>
      </c>
      <c r="M298" s="146">
        <v>0</v>
      </c>
      <c r="N298" s="149">
        <v>1081</v>
      </c>
      <c r="O298" s="149">
        <v>161.5</v>
      </c>
      <c r="P298" s="146">
        <v>0</v>
      </c>
      <c r="Q298" s="143" t="s">
        <v>691</v>
      </c>
    </row>
    <row r="299" spans="1:17" ht="31.5" customHeight="1">
      <c r="A299" s="124" t="s">
        <v>692</v>
      </c>
      <c r="B299" s="80" t="s">
        <v>693</v>
      </c>
      <c r="C299" s="123">
        <f>C300+C307</f>
        <v>261386.86053</v>
      </c>
      <c r="D299" s="123">
        <f>D300+D307</f>
        <v>169477.6</v>
      </c>
      <c r="E299" s="123">
        <f>E300+E307</f>
        <v>7425.819</v>
      </c>
      <c r="F299" s="123">
        <f>F300+F307</f>
        <v>5627.8</v>
      </c>
      <c r="G299" s="123">
        <f>G300+G307</f>
        <v>1798.019</v>
      </c>
      <c r="H299" s="123">
        <f>H300+H307</f>
        <v>84483.44153</v>
      </c>
      <c r="I299" s="123">
        <f>I300+I307</f>
        <v>0</v>
      </c>
      <c r="J299" s="123">
        <f>J300+J307</f>
        <v>261369.97995</v>
      </c>
      <c r="K299" s="123">
        <f>K300+K307</f>
        <v>169477.6</v>
      </c>
      <c r="L299" s="123">
        <f>L300+L307</f>
        <v>7408.93842</v>
      </c>
      <c r="M299" s="123">
        <f>M300+M307</f>
        <v>5610.91942</v>
      </c>
      <c r="N299" s="123">
        <f>N300+N307</f>
        <v>1798.019</v>
      </c>
      <c r="O299" s="123">
        <f>O300+O307</f>
        <v>84483.44153</v>
      </c>
      <c r="P299" s="123">
        <f>P300+P307</f>
        <v>0</v>
      </c>
      <c r="Q299" s="99"/>
    </row>
    <row r="300" spans="1:17" ht="60" customHeight="1">
      <c r="A300" s="138" t="s">
        <v>694</v>
      </c>
      <c r="B300" s="68" t="s">
        <v>695</v>
      </c>
      <c r="C300" s="82">
        <f>SUM(C301:C306)</f>
        <v>255759.06053000002</v>
      </c>
      <c r="D300" s="82">
        <f>SUM(D301:D306)</f>
        <v>169477.6</v>
      </c>
      <c r="E300" s="82">
        <f>SUM(E301:E306)</f>
        <v>1798.019</v>
      </c>
      <c r="F300" s="82">
        <f>SUM(F301:F306)</f>
        <v>0</v>
      </c>
      <c r="G300" s="82">
        <f>SUM(G301:G306)</f>
        <v>1798.019</v>
      </c>
      <c r="H300" s="82">
        <f>SUM(H301:H306)</f>
        <v>84483.44153</v>
      </c>
      <c r="I300" s="82">
        <f>SUM(I301:I306)</f>
        <v>0</v>
      </c>
      <c r="J300" s="82">
        <f>SUM(J301:J306)</f>
        <v>255759.06053000002</v>
      </c>
      <c r="K300" s="82">
        <f>SUM(K301:K306)</f>
        <v>169477.6</v>
      </c>
      <c r="L300" s="82">
        <f>SUM(L301:L306)</f>
        <v>1798.019</v>
      </c>
      <c r="M300" s="82">
        <f>SUM(M301:M306)</f>
        <v>0</v>
      </c>
      <c r="N300" s="82">
        <f>SUM(N301:N306)</f>
        <v>1798.019</v>
      </c>
      <c r="O300" s="82">
        <f>SUM(O301:O306)</f>
        <v>84483.44153</v>
      </c>
      <c r="P300" s="82">
        <f>SUM(P301:P306)</f>
        <v>0</v>
      </c>
      <c r="Q300" s="143" t="s">
        <v>696</v>
      </c>
    </row>
    <row r="301" spans="1:17" ht="66" customHeight="1">
      <c r="A301" s="138" t="s">
        <v>192</v>
      </c>
      <c r="B301" s="136" t="s">
        <v>674</v>
      </c>
      <c r="C301" s="82">
        <f aca="true" t="shared" si="102" ref="C301:C305">D301+E301+H301+I301</f>
        <v>26183.874620000002</v>
      </c>
      <c r="D301" s="82">
        <f>13590.512+578.507</f>
        <v>14169.019</v>
      </c>
      <c r="E301" s="82">
        <f aca="true" t="shared" si="103" ref="E301:E305">F301+G301</f>
        <v>0</v>
      </c>
      <c r="F301" s="82">
        <v>0</v>
      </c>
      <c r="G301" s="82">
        <v>0</v>
      </c>
      <c r="H301" s="82">
        <f>4445.625+7569.23062</f>
        <v>12014.85562</v>
      </c>
      <c r="I301" s="82">
        <v>0</v>
      </c>
      <c r="J301" s="82">
        <f aca="true" t="shared" si="104" ref="J301:J305">K301+L301+O301+P301</f>
        <v>26183.874620000002</v>
      </c>
      <c r="K301" s="82">
        <f>13590.512+578.507</f>
        <v>14169.019</v>
      </c>
      <c r="L301" s="82">
        <f aca="true" t="shared" si="105" ref="L301:L305">M301+N301</f>
        <v>0</v>
      </c>
      <c r="M301" s="82">
        <v>0</v>
      </c>
      <c r="N301" s="82">
        <v>0</v>
      </c>
      <c r="O301" s="82">
        <f>4445.625+7569.23062</f>
        <v>12014.85562</v>
      </c>
      <c r="P301" s="82">
        <v>0</v>
      </c>
      <c r="Q301" s="143" t="s">
        <v>697</v>
      </c>
    </row>
    <row r="302" spans="1:17" ht="55.5" customHeight="1">
      <c r="A302" s="138" t="s">
        <v>192</v>
      </c>
      <c r="B302" s="136" t="s">
        <v>676</v>
      </c>
      <c r="C302" s="82">
        <f t="shared" si="102"/>
        <v>55317.282340000005</v>
      </c>
      <c r="D302" s="82">
        <f>31019.302+1068.759</f>
        <v>32088.061</v>
      </c>
      <c r="E302" s="82">
        <f t="shared" si="103"/>
        <v>0</v>
      </c>
      <c r="F302" s="82">
        <v>0</v>
      </c>
      <c r="G302" s="82">
        <v>0</v>
      </c>
      <c r="H302" s="82">
        <f>7333.946+15895.27534</f>
        <v>23229.22134</v>
      </c>
      <c r="I302" s="82">
        <v>0</v>
      </c>
      <c r="J302" s="82">
        <f t="shared" si="104"/>
        <v>55317.282340000005</v>
      </c>
      <c r="K302" s="82">
        <f>31019.302+1068.759</f>
        <v>32088.061</v>
      </c>
      <c r="L302" s="82">
        <f t="shared" si="105"/>
        <v>0</v>
      </c>
      <c r="M302" s="82">
        <v>0</v>
      </c>
      <c r="N302" s="82">
        <v>0</v>
      </c>
      <c r="O302" s="82">
        <f>7333.946+15895.27534</f>
        <v>23229.22134</v>
      </c>
      <c r="P302" s="82">
        <v>0</v>
      </c>
      <c r="Q302" s="143" t="s">
        <v>698</v>
      </c>
    </row>
    <row r="303" spans="1:17" ht="57.75" customHeight="1">
      <c r="A303" s="138" t="s">
        <v>192</v>
      </c>
      <c r="B303" s="136" t="s">
        <v>678</v>
      </c>
      <c r="C303" s="82">
        <f t="shared" si="102"/>
        <v>32303.61047</v>
      </c>
      <c r="D303" s="82">
        <f>16372.08+442.587</f>
        <v>16814.667</v>
      </c>
      <c r="E303" s="82">
        <f t="shared" si="103"/>
        <v>0</v>
      </c>
      <c r="F303" s="82">
        <v>0</v>
      </c>
      <c r="G303" s="82">
        <v>0</v>
      </c>
      <c r="H303" s="82">
        <f>7896.701+7592.24247</f>
        <v>15488.94347</v>
      </c>
      <c r="I303" s="82">
        <v>0</v>
      </c>
      <c r="J303" s="82">
        <f t="shared" si="104"/>
        <v>32303.61047</v>
      </c>
      <c r="K303" s="82">
        <f>16372.08+442.587</f>
        <v>16814.667</v>
      </c>
      <c r="L303" s="82">
        <f t="shared" si="105"/>
        <v>0</v>
      </c>
      <c r="M303" s="82">
        <v>0</v>
      </c>
      <c r="N303" s="82">
        <v>0</v>
      </c>
      <c r="O303" s="82">
        <f>7896.701+7592.24247</f>
        <v>15488.94347</v>
      </c>
      <c r="P303" s="82">
        <v>0</v>
      </c>
      <c r="Q303" s="143" t="s">
        <v>699</v>
      </c>
    </row>
    <row r="304" spans="1:17" ht="51" customHeight="1">
      <c r="A304" s="138" t="s">
        <v>192</v>
      </c>
      <c r="B304" s="136" t="s">
        <v>680</v>
      </c>
      <c r="C304" s="82">
        <f t="shared" si="102"/>
        <v>59627.65051</v>
      </c>
      <c r="D304" s="82">
        <f>49604.83+2206.52</f>
        <v>51811.35</v>
      </c>
      <c r="E304" s="82">
        <f t="shared" si="103"/>
        <v>0</v>
      </c>
      <c r="F304" s="82">
        <v>0</v>
      </c>
      <c r="G304" s="82">
        <v>0</v>
      </c>
      <c r="H304" s="82">
        <v>7816.30051</v>
      </c>
      <c r="I304" s="82">
        <v>0</v>
      </c>
      <c r="J304" s="82">
        <f t="shared" si="104"/>
        <v>59627.65051</v>
      </c>
      <c r="K304" s="82">
        <f>49604.83+2206.52</f>
        <v>51811.35</v>
      </c>
      <c r="L304" s="82">
        <f t="shared" si="105"/>
        <v>0</v>
      </c>
      <c r="M304" s="82">
        <v>0</v>
      </c>
      <c r="N304" s="82">
        <v>0</v>
      </c>
      <c r="O304" s="82">
        <v>7816.30051</v>
      </c>
      <c r="P304" s="82">
        <v>0</v>
      </c>
      <c r="Q304" s="143" t="s">
        <v>700</v>
      </c>
    </row>
    <row r="305" spans="1:17" ht="42.75" customHeight="1">
      <c r="A305" s="138" t="s">
        <v>192</v>
      </c>
      <c r="B305" s="136" t="s">
        <v>682</v>
      </c>
      <c r="C305" s="82">
        <f t="shared" si="102"/>
        <v>63308.155</v>
      </c>
      <c r="D305" s="82">
        <f>51826.343+2768.16</f>
        <v>54594.503</v>
      </c>
      <c r="E305" s="82">
        <f t="shared" si="103"/>
        <v>0</v>
      </c>
      <c r="F305" s="82">
        <v>0</v>
      </c>
      <c r="G305" s="82">
        <v>0</v>
      </c>
      <c r="H305" s="82">
        <v>8713.652</v>
      </c>
      <c r="I305" s="82">
        <v>0</v>
      </c>
      <c r="J305" s="82">
        <f t="shared" si="104"/>
        <v>63308.155</v>
      </c>
      <c r="K305" s="82">
        <f>51826.343+2768.16</f>
        <v>54594.503</v>
      </c>
      <c r="L305" s="82">
        <f t="shared" si="105"/>
        <v>0</v>
      </c>
      <c r="M305" s="82">
        <v>0</v>
      </c>
      <c r="N305" s="82">
        <v>0</v>
      </c>
      <c r="O305" s="82">
        <v>8713.652</v>
      </c>
      <c r="P305" s="82">
        <v>0</v>
      </c>
      <c r="Q305" s="143" t="s">
        <v>701</v>
      </c>
    </row>
    <row r="306" spans="1:17" ht="105.75" customHeight="1">
      <c r="A306" s="138" t="s">
        <v>192</v>
      </c>
      <c r="B306" s="136" t="s">
        <v>665</v>
      </c>
      <c r="C306" s="41">
        <v>19018.48759</v>
      </c>
      <c r="D306" s="41">
        <v>0</v>
      </c>
      <c r="E306" s="41">
        <v>1798.019</v>
      </c>
      <c r="F306" s="41">
        <v>0</v>
      </c>
      <c r="G306" s="41">
        <v>1798.019</v>
      </c>
      <c r="H306" s="41">
        <v>17220.46859</v>
      </c>
      <c r="I306" s="41">
        <v>0</v>
      </c>
      <c r="J306" s="41">
        <v>19018.48759</v>
      </c>
      <c r="K306" s="41">
        <v>0</v>
      </c>
      <c r="L306" s="41">
        <v>1798.019</v>
      </c>
      <c r="M306" s="41">
        <v>0</v>
      </c>
      <c r="N306" s="41">
        <v>1798.019</v>
      </c>
      <c r="O306" s="41">
        <v>17220.46859</v>
      </c>
      <c r="P306" s="41">
        <v>0</v>
      </c>
      <c r="Q306" s="143" t="s">
        <v>702</v>
      </c>
    </row>
    <row r="307" spans="1:17" ht="220.5" customHeight="1">
      <c r="A307" s="138" t="s">
        <v>703</v>
      </c>
      <c r="B307" s="136" t="s">
        <v>704</v>
      </c>
      <c r="C307" s="41">
        <v>5627.8</v>
      </c>
      <c r="D307" s="41">
        <v>0</v>
      </c>
      <c r="E307" s="41">
        <v>5627.8</v>
      </c>
      <c r="F307" s="41">
        <v>5627.8</v>
      </c>
      <c r="G307" s="41">
        <v>0</v>
      </c>
      <c r="H307" s="41">
        <v>0</v>
      </c>
      <c r="I307" s="41">
        <v>0</v>
      </c>
      <c r="J307" s="41">
        <v>5610.91942</v>
      </c>
      <c r="K307" s="41">
        <v>0</v>
      </c>
      <c r="L307" s="41">
        <v>5610.91942</v>
      </c>
      <c r="M307" s="41">
        <v>5610.91942</v>
      </c>
      <c r="N307" s="41">
        <v>0</v>
      </c>
      <c r="O307" s="41">
        <v>0</v>
      </c>
      <c r="P307" s="41">
        <v>0</v>
      </c>
      <c r="Q307" s="143" t="s">
        <v>705</v>
      </c>
    </row>
    <row r="308" spans="1:17" ht="63" customHeight="1">
      <c r="A308" s="124" t="s">
        <v>706</v>
      </c>
      <c r="B308" s="80" t="s">
        <v>707</v>
      </c>
      <c r="C308" s="123">
        <f>C309</f>
        <v>10001.615</v>
      </c>
      <c r="D308" s="123">
        <f>D309</f>
        <v>0</v>
      </c>
      <c r="E308" s="123">
        <f>E309</f>
        <v>0</v>
      </c>
      <c r="F308" s="123">
        <f>F309</f>
        <v>0</v>
      </c>
      <c r="G308" s="123">
        <f>G309</f>
        <v>0</v>
      </c>
      <c r="H308" s="123">
        <f>H309</f>
        <v>10001.615</v>
      </c>
      <c r="I308" s="123">
        <f>I309</f>
        <v>0</v>
      </c>
      <c r="J308" s="123">
        <f>J309</f>
        <v>9998.13345</v>
      </c>
      <c r="K308" s="123">
        <f>K309</f>
        <v>0</v>
      </c>
      <c r="L308" s="123">
        <f>L309</f>
        <v>0</v>
      </c>
      <c r="M308" s="123">
        <f>M309</f>
        <v>0</v>
      </c>
      <c r="N308" s="123">
        <f>N309</f>
        <v>0</v>
      </c>
      <c r="O308" s="123">
        <f>O309</f>
        <v>9998.13345</v>
      </c>
      <c r="P308" s="123">
        <f>P309</f>
        <v>0</v>
      </c>
      <c r="Q308" s="150"/>
    </row>
    <row r="309" spans="1:17" ht="78.75" customHeight="1">
      <c r="A309" s="138" t="s">
        <v>708</v>
      </c>
      <c r="B309" s="136" t="s">
        <v>709</v>
      </c>
      <c r="C309" s="146">
        <v>10001.615</v>
      </c>
      <c r="D309" s="146">
        <v>0</v>
      </c>
      <c r="E309" s="146">
        <f>F309+G309</f>
        <v>0</v>
      </c>
      <c r="F309" s="147">
        <v>0</v>
      </c>
      <c r="G309" s="147">
        <v>0</v>
      </c>
      <c r="H309" s="146">
        <v>10001.615</v>
      </c>
      <c r="I309" s="146">
        <v>0</v>
      </c>
      <c r="J309" s="146">
        <v>9998.13345</v>
      </c>
      <c r="K309" s="146">
        <v>0</v>
      </c>
      <c r="L309" s="146">
        <f>M309+N309</f>
        <v>0</v>
      </c>
      <c r="M309" s="146">
        <v>0</v>
      </c>
      <c r="N309" s="146">
        <v>0</v>
      </c>
      <c r="O309" s="146">
        <v>9998.13345</v>
      </c>
      <c r="P309" s="146">
        <v>0</v>
      </c>
      <c r="Q309" s="151" t="s">
        <v>710</v>
      </c>
    </row>
    <row r="310" spans="1:17" ht="49.5" customHeight="1">
      <c r="A310" s="124" t="s">
        <v>711</v>
      </c>
      <c r="B310" s="80" t="s">
        <v>712</v>
      </c>
      <c r="C310" s="123">
        <f>C311+C312+C313</f>
        <v>6463.700000000001</v>
      </c>
      <c r="D310" s="123">
        <f>D311+D312+D313</f>
        <v>6463.700000000001</v>
      </c>
      <c r="E310" s="123">
        <f>E311+E312+E313</f>
        <v>0</v>
      </c>
      <c r="F310" s="123">
        <f>F311+F312+F313</f>
        <v>0</v>
      </c>
      <c r="G310" s="123">
        <f>G311+G312+G313</f>
        <v>0</v>
      </c>
      <c r="H310" s="123">
        <f>H311+H312+H313</f>
        <v>0</v>
      </c>
      <c r="I310" s="123">
        <f>I311+I312+I313</f>
        <v>0</v>
      </c>
      <c r="J310" s="123">
        <f>J311+J312+J313</f>
        <v>6463.700000000001</v>
      </c>
      <c r="K310" s="123">
        <f>K311+K312+K313</f>
        <v>6463.700000000001</v>
      </c>
      <c r="L310" s="123">
        <f>L311+L312+L313</f>
        <v>0</v>
      </c>
      <c r="M310" s="123">
        <f>M311+M312+M313</f>
        <v>0</v>
      </c>
      <c r="N310" s="123">
        <f>N311+N312+N313</f>
        <v>0</v>
      </c>
      <c r="O310" s="123">
        <f>O311+O312+O313</f>
        <v>0</v>
      </c>
      <c r="P310" s="123">
        <f>P311+P312+P313</f>
        <v>0</v>
      </c>
      <c r="Q310" s="150"/>
    </row>
    <row r="311" spans="1:17" ht="63" customHeight="1">
      <c r="A311" s="138" t="s">
        <v>713</v>
      </c>
      <c r="B311" s="136" t="s">
        <v>714</v>
      </c>
      <c r="C311" s="146">
        <f aca="true" t="shared" si="106" ref="C311:C313">D311+E311+H311+I311</f>
        <v>292.1</v>
      </c>
      <c r="D311" s="146">
        <v>292.1</v>
      </c>
      <c r="E311" s="146">
        <f aca="true" t="shared" si="107" ref="E311:E313">F311+G311</f>
        <v>0</v>
      </c>
      <c r="F311" s="146">
        <v>0</v>
      </c>
      <c r="G311" s="146">
        <v>0</v>
      </c>
      <c r="H311" s="146">
        <v>0</v>
      </c>
      <c r="I311" s="146">
        <v>0</v>
      </c>
      <c r="J311" s="146">
        <f aca="true" t="shared" si="108" ref="J311:J313">K311+L311+O311+P311</f>
        <v>292.1</v>
      </c>
      <c r="K311" s="146">
        <v>292.1</v>
      </c>
      <c r="L311" s="146">
        <f aca="true" t="shared" si="109" ref="L311:L313">M311+N311</f>
        <v>0</v>
      </c>
      <c r="M311" s="146">
        <v>0</v>
      </c>
      <c r="N311" s="146">
        <v>0</v>
      </c>
      <c r="O311" s="146">
        <v>0</v>
      </c>
      <c r="P311" s="146">
        <v>0</v>
      </c>
      <c r="Q311" s="151" t="s">
        <v>715</v>
      </c>
    </row>
    <row r="312" spans="1:17" ht="78.75" customHeight="1">
      <c r="A312" s="138" t="s">
        <v>716</v>
      </c>
      <c r="B312" s="136" t="s">
        <v>717</v>
      </c>
      <c r="C312" s="146">
        <f t="shared" si="106"/>
        <v>260</v>
      </c>
      <c r="D312" s="146">
        <v>260</v>
      </c>
      <c r="E312" s="146">
        <f t="shared" si="107"/>
        <v>0</v>
      </c>
      <c r="F312" s="146">
        <v>0</v>
      </c>
      <c r="G312" s="146">
        <v>0</v>
      </c>
      <c r="H312" s="146">
        <v>0</v>
      </c>
      <c r="I312" s="146">
        <v>0</v>
      </c>
      <c r="J312" s="146">
        <f t="shared" si="108"/>
        <v>260</v>
      </c>
      <c r="K312" s="146">
        <v>260</v>
      </c>
      <c r="L312" s="146">
        <f t="shared" si="109"/>
        <v>0</v>
      </c>
      <c r="M312" s="146">
        <v>0</v>
      </c>
      <c r="N312" s="146">
        <v>0</v>
      </c>
      <c r="O312" s="146">
        <v>0</v>
      </c>
      <c r="P312" s="146">
        <v>0</v>
      </c>
      <c r="Q312" s="151" t="s">
        <v>718</v>
      </c>
    </row>
    <row r="313" spans="1:17" ht="94.5" customHeight="1">
      <c r="A313" s="138" t="s">
        <v>719</v>
      </c>
      <c r="B313" s="136" t="s">
        <v>720</v>
      </c>
      <c r="C313" s="146">
        <f t="shared" si="106"/>
        <v>5911.6</v>
      </c>
      <c r="D313" s="146">
        <v>5911.6</v>
      </c>
      <c r="E313" s="146">
        <f t="shared" si="107"/>
        <v>0</v>
      </c>
      <c r="F313" s="146">
        <v>0</v>
      </c>
      <c r="G313" s="146">
        <v>0</v>
      </c>
      <c r="H313" s="146">
        <v>0</v>
      </c>
      <c r="I313" s="146">
        <v>0</v>
      </c>
      <c r="J313" s="146">
        <f t="shared" si="108"/>
        <v>5911.6</v>
      </c>
      <c r="K313" s="146">
        <v>5911.6</v>
      </c>
      <c r="L313" s="146">
        <f t="shared" si="109"/>
        <v>0</v>
      </c>
      <c r="M313" s="146">
        <v>0</v>
      </c>
      <c r="N313" s="146">
        <v>0</v>
      </c>
      <c r="O313" s="146">
        <v>0</v>
      </c>
      <c r="P313" s="146">
        <v>0</v>
      </c>
      <c r="Q313" s="151" t="s">
        <v>721</v>
      </c>
    </row>
    <row r="314" spans="1:17" ht="66" customHeight="1">
      <c r="A314" s="124" t="s">
        <v>722</v>
      </c>
      <c r="B314" s="152" t="s">
        <v>723</v>
      </c>
      <c r="C314" s="123">
        <f>C315</f>
        <v>2632.33833</v>
      </c>
      <c r="D314" s="123">
        <f>D315</f>
        <v>0</v>
      </c>
      <c r="E314" s="123">
        <f>E315</f>
        <v>0</v>
      </c>
      <c r="F314" s="123">
        <f>F315</f>
        <v>0</v>
      </c>
      <c r="G314" s="123">
        <f>G315</f>
        <v>0</v>
      </c>
      <c r="H314" s="123">
        <f>H315</f>
        <v>2632.33833</v>
      </c>
      <c r="I314" s="123">
        <f>I315</f>
        <v>0</v>
      </c>
      <c r="J314" s="123">
        <f>J315</f>
        <v>2632.33833</v>
      </c>
      <c r="K314" s="123">
        <f>K315</f>
        <v>0</v>
      </c>
      <c r="L314" s="123">
        <f>L315</f>
        <v>0</v>
      </c>
      <c r="M314" s="123">
        <f>M315</f>
        <v>0</v>
      </c>
      <c r="N314" s="123">
        <f>N315</f>
        <v>0</v>
      </c>
      <c r="O314" s="123">
        <f>O315</f>
        <v>2632.33833</v>
      </c>
      <c r="P314" s="123">
        <f>P315</f>
        <v>0</v>
      </c>
      <c r="Q314" s="151"/>
    </row>
    <row r="315" spans="1:17" ht="63" customHeight="1">
      <c r="A315" s="138" t="s">
        <v>724</v>
      </c>
      <c r="B315" s="70" t="s">
        <v>648</v>
      </c>
      <c r="C315" s="153">
        <f>D315+E315+H315+I315</f>
        <v>2632.33833</v>
      </c>
      <c r="D315" s="153">
        <v>0</v>
      </c>
      <c r="E315" s="153">
        <f>F315+G315</f>
        <v>0</v>
      </c>
      <c r="F315" s="153">
        <v>0</v>
      </c>
      <c r="G315" s="153">
        <v>0</v>
      </c>
      <c r="H315" s="154">
        <f>274.4208+2357.91753</f>
        <v>2632.33833</v>
      </c>
      <c r="I315" s="155">
        <v>0</v>
      </c>
      <c r="J315" s="153">
        <f>K315+L315+O315+P315</f>
        <v>2632.33833</v>
      </c>
      <c r="K315" s="153">
        <v>0</v>
      </c>
      <c r="L315" s="153">
        <v>0</v>
      </c>
      <c r="M315" s="153">
        <v>0</v>
      </c>
      <c r="N315" s="153">
        <v>0</v>
      </c>
      <c r="O315" s="154">
        <f>274.4208+2357.91753</f>
        <v>2632.33833</v>
      </c>
      <c r="P315" s="153">
        <v>0</v>
      </c>
      <c r="Q315" s="156" t="s">
        <v>725</v>
      </c>
    </row>
    <row r="316" spans="1:17" ht="94.5" customHeight="1">
      <c r="A316" s="124" t="s">
        <v>726</v>
      </c>
      <c r="B316" s="80" t="s">
        <v>727</v>
      </c>
      <c r="C316" s="123">
        <f>C317+C324</f>
        <v>36618.12584</v>
      </c>
      <c r="D316" s="123">
        <f>D317+D324</f>
        <v>0</v>
      </c>
      <c r="E316" s="123">
        <f>E317+E324</f>
        <v>8644.6</v>
      </c>
      <c r="F316" s="123">
        <f>F317+F324</f>
        <v>8092.799999999999</v>
      </c>
      <c r="G316" s="123">
        <f>G317+G324</f>
        <v>551.8</v>
      </c>
      <c r="H316" s="123">
        <f>H317+H324</f>
        <v>7973.52584</v>
      </c>
      <c r="I316" s="123">
        <f>I317+I324</f>
        <v>20000</v>
      </c>
      <c r="J316" s="123">
        <f>J317+J324</f>
        <v>31501.60581</v>
      </c>
      <c r="K316" s="123">
        <f>K317+K324</f>
        <v>0</v>
      </c>
      <c r="L316" s="123">
        <f>L317+L324</f>
        <v>8346.17116</v>
      </c>
      <c r="M316" s="123">
        <f>M317+M324</f>
        <v>7813.420399999999</v>
      </c>
      <c r="N316" s="123">
        <f>N317+N324</f>
        <v>532.75076</v>
      </c>
      <c r="O316" s="123">
        <f>O317+O324</f>
        <v>7954.4766</v>
      </c>
      <c r="P316" s="123">
        <f>P317+P324</f>
        <v>15200.95805</v>
      </c>
      <c r="Q316" s="150"/>
    </row>
    <row r="317" spans="1:17" ht="31.5" customHeight="1">
      <c r="A317" s="124" t="s">
        <v>728</v>
      </c>
      <c r="B317" s="80" t="s">
        <v>729</v>
      </c>
      <c r="C317" s="123">
        <f>C318+C321</f>
        <v>12780.858000000002</v>
      </c>
      <c r="D317" s="123">
        <f>D318+D321</f>
        <v>0</v>
      </c>
      <c r="E317" s="123">
        <f>E318+E321</f>
        <v>8644.6</v>
      </c>
      <c r="F317" s="123">
        <f>F318+F321</f>
        <v>8092.799999999999</v>
      </c>
      <c r="G317" s="123">
        <f>G318+G321</f>
        <v>551.8</v>
      </c>
      <c r="H317" s="123">
        <f>H318+H321</f>
        <v>4136.258</v>
      </c>
      <c r="I317" s="123">
        <f>I318+I321</f>
        <v>0</v>
      </c>
      <c r="J317" s="123">
        <f>J318+J321</f>
        <v>12463.379920000001</v>
      </c>
      <c r="K317" s="123">
        <f>K318+K321</f>
        <v>0</v>
      </c>
      <c r="L317" s="123">
        <f>L318+L321</f>
        <v>8346.17116</v>
      </c>
      <c r="M317" s="123">
        <f>M318+M321</f>
        <v>7813.420399999999</v>
      </c>
      <c r="N317" s="123">
        <f>N318+N321</f>
        <v>532.75076</v>
      </c>
      <c r="O317" s="123">
        <f>O318+O321</f>
        <v>4117.20876</v>
      </c>
      <c r="P317" s="123">
        <f>P318+P321</f>
        <v>0</v>
      </c>
      <c r="Q317" s="150"/>
    </row>
    <row r="318" spans="1:17" ht="78.75" customHeight="1">
      <c r="A318" s="128" t="s">
        <v>730</v>
      </c>
      <c r="B318" s="157" t="s">
        <v>731</v>
      </c>
      <c r="C318" s="158">
        <f>C319+C320</f>
        <v>9196.400000000001</v>
      </c>
      <c r="D318" s="158">
        <f>D319+D320</f>
        <v>0</v>
      </c>
      <c r="E318" s="158">
        <f>E319+E320</f>
        <v>8644.6</v>
      </c>
      <c r="F318" s="158">
        <f>F319+F320</f>
        <v>8092.799999999999</v>
      </c>
      <c r="G318" s="158">
        <f>G319+G320</f>
        <v>551.8</v>
      </c>
      <c r="H318" s="158">
        <f>H319+H320</f>
        <v>551.8</v>
      </c>
      <c r="I318" s="158">
        <f>I319+I320</f>
        <v>0</v>
      </c>
      <c r="J318" s="158">
        <f>J319+J320</f>
        <v>8878.92192</v>
      </c>
      <c r="K318" s="158">
        <f>K319+K320</f>
        <v>0</v>
      </c>
      <c r="L318" s="158">
        <f>L319+L320</f>
        <v>8346.17116</v>
      </c>
      <c r="M318" s="158">
        <f>M319+M320</f>
        <v>7813.420399999999</v>
      </c>
      <c r="N318" s="158">
        <f>N319+N320</f>
        <v>532.75076</v>
      </c>
      <c r="O318" s="158">
        <f>O319+O320</f>
        <v>532.75076</v>
      </c>
      <c r="P318" s="158">
        <f>P319+P320</f>
        <v>0</v>
      </c>
      <c r="Q318" s="159" t="s">
        <v>732</v>
      </c>
    </row>
    <row r="319" spans="1:17" ht="15.75" customHeight="1">
      <c r="A319" s="128" t="s">
        <v>192</v>
      </c>
      <c r="B319" s="157" t="s">
        <v>733</v>
      </c>
      <c r="C319" s="158">
        <f aca="true" t="shared" si="110" ref="C319:C320">D319+E319+H319+I319</f>
        <v>4306.93457</v>
      </c>
      <c r="D319" s="158">
        <v>0</v>
      </c>
      <c r="E319" s="158">
        <f aca="true" t="shared" si="111" ref="E319:E320">F319+G319</f>
        <v>4048.511</v>
      </c>
      <c r="F319" s="158">
        <v>3790.08743</v>
      </c>
      <c r="G319" s="158">
        <v>258.42357</v>
      </c>
      <c r="H319" s="158">
        <v>258.42357</v>
      </c>
      <c r="I319" s="158">
        <v>0</v>
      </c>
      <c r="J319" s="158">
        <f aca="true" t="shared" si="112" ref="J319:J320">K319+L319+O319+P319</f>
        <v>4182.4228</v>
      </c>
      <c r="K319" s="158">
        <v>0</v>
      </c>
      <c r="L319" s="158">
        <f aca="true" t="shared" si="113" ref="L319:L320">M319+N319</f>
        <v>3931.47016</v>
      </c>
      <c r="M319" s="158">
        <v>3680.51752</v>
      </c>
      <c r="N319" s="158">
        <v>250.95264</v>
      </c>
      <c r="O319" s="158">
        <v>250.95264</v>
      </c>
      <c r="P319" s="158">
        <v>0</v>
      </c>
      <c r="Q319" s="159" t="s">
        <v>734</v>
      </c>
    </row>
    <row r="320" spans="1:17" ht="15.75" customHeight="1">
      <c r="A320" s="128" t="s">
        <v>192</v>
      </c>
      <c r="B320" s="157" t="s">
        <v>735</v>
      </c>
      <c r="C320" s="158">
        <f t="shared" si="110"/>
        <v>4889.46543</v>
      </c>
      <c r="D320" s="158">
        <v>0</v>
      </c>
      <c r="E320" s="158">
        <f t="shared" si="111"/>
        <v>4596.089</v>
      </c>
      <c r="F320" s="158">
        <v>4302.71257</v>
      </c>
      <c r="G320" s="158">
        <v>293.37643</v>
      </c>
      <c r="H320" s="158">
        <v>293.37643</v>
      </c>
      <c r="I320" s="158">
        <v>0</v>
      </c>
      <c r="J320" s="158">
        <f t="shared" si="112"/>
        <v>4696.49912</v>
      </c>
      <c r="K320" s="158">
        <v>0</v>
      </c>
      <c r="L320" s="158">
        <f t="shared" si="113"/>
        <v>4414.701</v>
      </c>
      <c r="M320" s="158">
        <v>4132.90288</v>
      </c>
      <c r="N320" s="158">
        <v>281.79812</v>
      </c>
      <c r="O320" s="158">
        <v>281.79812</v>
      </c>
      <c r="P320" s="158">
        <v>0</v>
      </c>
      <c r="Q320" s="159" t="s">
        <v>736</v>
      </c>
    </row>
    <row r="321" spans="1:17" ht="141.75" customHeight="1">
      <c r="A321" s="128" t="s">
        <v>737</v>
      </c>
      <c r="B321" s="136" t="s">
        <v>738</v>
      </c>
      <c r="C321" s="146">
        <f>C322+C323</f>
        <v>3584.458</v>
      </c>
      <c r="D321" s="146">
        <f>D322+D323</f>
        <v>0</v>
      </c>
      <c r="E321" s="146">
        <f>E322+E323</f>
        <v>0</v>
      </c>
      <c r="F321" s="146">
        <f>F322+F323</f>
        <v>0</v>
      </c>
      <c r="G321" s="146">
        <f>G322+G323</f>
        <v>0</v>
      </c>
      <c r="H321" s="146">
        <f>H322+H323</f>
        <v>3584.458</v>
      </c>
      <c r="I321" s="146">
        <f>I322+I323</f>
        <v>0</v>
      </c>
      <c r="J321" s="146">
        <f>J322+J323</f>
        <v>3584.458</v>
      </c>
      <c r="K321" s="146">
        <f>K322+K323</f>
        <v>0</v>
      </c>
      <c r="L321" s="146">
        <f>L322+L323</f>
        <v>0</v>
      </c>
      <c r="M321" s="146">
        <f>M322+M323</f>
        <v>0</v>
      </c>
      <c r="N321" s="146">
        <f>N322+N323</f>
        <v>0</v>
      </c>
      <c r="O321" s="146">
        <f>O322+O323</f>
        <v>3584.458</v>
      </c>
      <c r="P321" s="146">
        <f>P322+P323</f>
        <v>0</v>
      </c>
      <c r="Q321" s="159" t="s">
        <v>739</v>
      </c>
    </row>
    <row r="322" spans="1:17" ht="63" customHeight="1">
      <c r="A322" s="128" t="s">
        <v>192</v>
      </c>
      <c r="B322" s="136" t="s">
        <v>740</v>
      </c>
      <c r="C322" s="146">
        <v>3182.14961</v>
      </c>
      <c r="D322" s="146">
        <v>0</v>
      </c>
      <c r="E322" s="146">
        <v>0</v>
      </c>
      <c r="F322" s="146">
        <v>0</v>
      </c>
      <c r="G322" s="146">
        <v>0</v>
      </c>
      <c r="H322" s="146">
        <v>3182.14961</v>
      </c>
      <c r="I322" s="146">
        <v>0</v>
      </c>
      <c r="J322" s="146">
        <v>3182.14961</v>
      </c>
      <c r="K322" s="146">
        <v>0</v>
      </c>
      <c r="L322" s="146">
        <v>0</v>
      </c>
      <c r="M322" s="146">
        <v>0</v>
      </c>
      <c r="N322" s="146">
        <v>0</v>
      </c>
      <c r="O322" s="146">
        <v>3182.14961</v>
      </c>
      <c r="P322" s="146">
        <v>0</v>
      </c>
      <c r="Q322" s="159" t="s">
        <v>741</v>
      </c>
    </row>
    <row r="323" spans="1:17" ht="110.25" customHeight="1">
      <c r="A323" s="138" t="s">
        <v>192</v>
      </c>
      <c r="B323" s="136" t="s">
        <v>742</v>
      </c>
      <c r="C323" s="103">
        <v>402.30839</v>
      </c>
      <c r="D323" s="103">
        <v>0</v>
      </c>
      <c r="E323" s="103">
        <f>F323+G323</f>
        <v>0</v>
      </c>
      <c r="F323" s="103">
        <v>0</v>
      </c>
      <c r="G323" s="103">
        <v>0</v>
      </c>
      <c r="H323" s="103">
        <v>402.30839</v>
      </c>
      <c r="I323" s="103">
        <v>0</v>
      </c>
      <c r="J323" s="103">
        <v>402.30839</v>
      </c>
      <c r="K323" s="103">
        <v>0</v>
      </c>
      <c r="L323" s="103">
        <v>0</v>
      </c>
      <c r="M323" s="103">
        <v>0</v>
      </c>
      <c r="N323" s="103">
        <v>0</v>
      </c>
      <c r="O323" s="103">
        <v>402.30839</v>
      </c>
      <c r="P323" s="103">
        <v>0</v>
      </c>
      <c r="Q323" s="159" t="s">
        <v>743</v>
      </c>
    </row>
    <row r="324" spans="1:17" ht="42.75" customHeight="1">
      <c r="A324" s="124" t="s">
        <v>744</v>
      </c>
      <c r="B324" s="80" t="s">
        <v>745</v>
      </c>
      <c r="C324" s="123">
        <f>C325+C326+C327</f>
        <v>23837.26784</v>
      </c>
      <c r="D324" s="123">
        <f>D325+D326+D327</f>
        <v>0</v>
      </c>
      <c r="E324" s="123">
        <f>E325+E326+E327</f>
        <v>0</v>
      </c>
      <c r="F324" s="123">
        <f>F325+F326+F327</f>
        <v>0</v>
      </c>
      <c r="G324" s="123">
        <f>G325+G326+G327</f>
        <v>0</v>
      </c>
      <c r="H324" s="123">
        <f>H325+H326+H327</f>
        <v>3837.26784</v>
      </c>
      <c r="I324" s="123">
        <f>I325+I326+I327</f>
        <v>20000</v>
      </c>
      <c r="J324" s="123">
        <f>J325+J326+J327</f>
        <v>19038.225889999998</v>
      </c>
      <c r="K324" s="123">
        <f>K325+K326+K327</f>
        <v>0</v>
      </c>
      <c r="L324" s="123">
        <f>L325+L326+L327</f>
        <v>0</v>
      </c>
      <c r="M324" s="123">
        <f>M325+M326+M327</f>
        <v>0</v>
      </c>
      <c r="N324" s="123">
        <f>N325+N326+N327</f>
        <v>0</v>
      </c>
      <c r="O324" s="123">
        <f>O325+O326+O327</f>
        <v>3837.26784</v>
      </c>
      <c r="P324" s="123">
        <f>P325+P326+P327</f>
        <v>15200.95805</v>
      </c>
      <c r="Q324" s="150"/>
    </row>
    <row r="325" spans="1:17" ht="78.75" customHeight="1">
      <c r="A325" s="128" t="s">
        <v>746</v>
      </c>
      <c r="B325" s="157" t="s">
        <v>747</v>
      </c>
      <c r="C325" s="158">
        <v>23514.775</v>
      </c>
      <c r="D325" s="158">
        <v>0</v>
      </c>
      <c r="E325" s="158">
        <v>0</v>
      </c>
      <c r="F325" s="158">
        <v>0</v>
      </c>
      <c r="G325" s="158">
        <v>0</v>
      </c>
      <c r="H325" s="158">
        <v>3514.775</v>
      </c>
      <c r="I325" s="158">
        <v>20000</v>
      </c>
      <c r="J325" s="158">
        <v>18715.73305</v>
      </c>
      <c r="K325" s="158">
        <v>0</v>
      </c>
      <c r="L325" s="158">
        <v>0</v>
      </c>
      <c r="M325" s="158">
        <v>0</v>
      </c>
      <c r="N325" s="158">
        <v>0</v>
      </c>
      <c r="O325" s="158">
        <v>3514.775</v>
      </c>
      <c r="P325" s="158">
        <v>15200.95805</v>
      </c>
      <c r="Q325" s="159" t="s">
        <v>748</v>
      </c>
    </row>
    <row r="326" spans="1:17" ht="136.5" customHeight="1">
      <c r="A326" s="128" t="s">
        <v>749</v>
      </c>
      <c r="B326" s="157" t="s">
        <v>750</v>
      </c>
      <c r="C326" s="158">
        <v>108</v>
      </c>
      <c r="D326" s="158">
        <v>0</v>
      </c>
      <c r="E326" s="158">
        <v>0</v>
      </c>
      <c r="F326" s="158">
        <v>0</v>
      </c>
      <c r="G326" s="158">
        <v>0</v>
      </c>
      <c r="H326" s="158">
        <v>108</v>
      </c>
      <c r="I326" s="158">
        <v>0</v>
      </c>
      <c r="J326" s="158">
        <v>108</v>
      </c>
      <c r="K326" s="158">
        <v>0</v>
      </c>
      <c r="L326" s="158">
        <v>0</v>
      </c>
      <c r="M326" s="158">
        <v>0</v>
      </c>
      <c r="N326" s="158">
        <v>0</v>
      </c>
      <c r="O326" s="158">
        <v>108</v>
      </c>
      <c r="P326" s="158">
        <v>0</v>
      </c>
      <c r="Q326" s="159" t="s">
        <v>751</v>
      </c>
    </row>
    <row r="327" spans="1:17" ht="63" customHeight="1">
      <c r="A327" s="128" t="s">
        <v>752</v>
      </c>
      <c r="B327" s="157" t="s">
        <v>753</v>
      </c>
      <c r="C327" s="158">
        <v>214.49284</v>
      </c>
      <c r="D327" s="158">
        <v>0</v>
      </c>
      <c r="E327" s="158">
        <v>0</v>
      </c>
      <c r="F327" s="158">
        <v>0</v>
      </c>
      <c r="G327" s="158">
        <v>0</v>
      </c>
      <c r="H327" s="158">
        <v>214.49284</v>
      </c>
      <c r="I327" s="158">
        <v>0</v>
      </c>
      <c r="J327" s="158">
        <v>214.49284</v>
      </c>
      <c r="K327" s="158">
        <v>0</v>
      </c>
      <c r="L327" s="158">
        <v>0</v>
      </c>
      <c r="M327" s="158">
        <v>0</v>
      </c>
      <c r="N327" s="158">
        <v>0</v>
      </c>
      <c r="O327" s="158">
        <v>214.49284</v>
      </c>
      <c r="P327" s="158">
        <v>0</v>
      </c>
      <c r="Q327" s="159" t="s">
        <v>754</v>
      </c>
    </row>
    <row r="328" spans="1:17" ht="78.75" customHeight="1">
      <c r="A328" s="124" t="s">
        <v>755</v>
      </c>
      <c r="B328" s="80" t="s">
        <v>756</v>
      </c>
      <c r="C328" s="123">
        <f>C329+C332+C334</f>
        <v>12597.52686</v>
      </c>
      <c r="D328" s="123">
        <f>D329+D332+D334</f>
        <v>0</v>
      </c>
      <c r="E328" s="123">
        <f>E329+E332+E334</f>
        <v>5528.964</v>
      </c>
      <c r="F328" s="123">
        <f>F329+F332+F334</f>
        <v>0</v>
      </c>
      <c r="G328" s="123">
        <f>G329+G332+G334</f>
        <v>5528.964</v>
      </c>
      <c r="H328" s="123">
        <f>H329+H332+H334</f>
        <v>6319.76286</v>
      </c>
      <c r="I328" s="123">
        <f>I329+I332+I334</f>
        <v>748.8</v>
      </c>
      <c r="J328" s="123">
        <f>J329+J332+J334</f>
        <v>12597.22686</v>
      </c>
      <c r="K328" s="123">
        <f>K329+K332+K334</f>
        <v>0</v>
      </c>
      <c r="L328" s="123">
        <f>L329+L332+L334</f>
        <v>5528.964</v>
      </c>
      <c r="M328" s="123">
        <f>M329+M332+M334</f>
        <v>0</v>
      </c>
      <c r="N328" s="123">
        <f>N329+N332+N334</f>
        <v>5528.964</v>
      </c>
      <c r="O328" s="123">
        <f>O329+O332+O334</f>
        <v>6319.7665</v>
      </c>
      <c r="P328" s="123">
        <f>P329+P332+P334</f>
        <v>748.5</v>
      </c>
      <c r="Q328" s="150"/>
    </row>
    <row r="329" spans="1:17" ht="47.25" customHeight="1">
      <c r="A329" s="124" t="s">
        <v>757</v>
      </c>
      <c r="B329" s="80" t="s">
        <v>758</v>
      </c>
      <c r="C329" s="123">
        <f>C330+C331</f>
        <v>2196.3415</v>
      </c>
      <c r="D329" s="123">
        <f>D330+D331</f>
        <v>0</v>
      </c>
      <c r="E329" s="123">
        <f>E330+E331</f>
        <v>1299.039</v>
      </c>
      <c r="F329" s="123">
        <f>F330+F331</f>
        <v>0</v>
      </c>
      <c r="G329" s="123">
        <f>G330+G331</f>
        <v>1299.039</v>
      </c>
      <c r="H329" s="123">
        <f>H330+H331</f>
        <v>897.3025</v>
      </c>
      <c r="I329" s="123">
        <f>I330+I331</f>
        <v>0</v>
      </c>
      <c r="J329" s="123">
        <f>J330+J331</f>
        <v>2196.3415</v>
      </c>
      <c r="K329" s="123">
        <f>K330+K331</f>
        <v>0</v>
      </c>
      <c r="L329" s="123">
        <f>L330+L331</f>
        <v>1299.039</v>
      </c>
      <c r="M329" s="123">
        <f>M330+M331</f>
        <v>0</v>
      </c>
      <c r="N329" s="123">
        <f>N330+N331</f>
        <v>1299.039</v>
      </c>
      <c r="O329" s="123">
        <f>O330+O331</f>
        <v>897.3025</v>
      </c>
      <c r="P329" s="123">
        <f>P330+P331</f>
        <v>0</v>
      </c>
      <c r="Q329" s="150"/>
    </row>
    <row r="330" spans="1:17" ht="78.75" customHeight="1">
      <c r="A330" s="138" t="s">
        <v>759</v>
      </c>
      <c r="B330" s="160" t="s">
        <v>760</v>
      </c>
      <c r="C330" s="103">
        <v>1374.9315</v>
      </c>
      <c r="D330" s="140">
        <v>0</v>
      </c>
      <c r="E330" s="140">
        <v>584.413</v>
      </c>
      <c r="F330" s="140">
        <v>0</v>
      </c>
      <c r="G330" s="140">
        <v>584.413</v>
      </c>
      <c r="H330" s="140">
        <v>790.5185</v>
      </c>
      <c r="I330" s="140">
        <v>0</v>
      </c>
      <c r="J330" s="140">
        <v>1374.9315</v>
      </c>
      <c r="K330" s="140">
        <v>0</v>
      </c>
      <c r="L330" s="140">
        <v>584.413</v>
      </c>
      <c r="M330" s="140">
        <v>0</v>
      </c>
      <c r="N330" s="140">
        <v>584.413</v>
      </c>
      <c r="O330" s="140">
        <v>790.5185</v>
      </c>
      <c r="P330" s="140">
        <v>0</v>
      </c>
      <c r="Q330" s="161" t="s">
        <v>761</v>
      </c>
    </row>
    <row r="331" spans="1:17" ht="78.75" customHeight="1">
      <c r="A331" s="138" t="s">
        <v>762</v>
      </c>
      <c r="B331" s="162" t="s">
        <v>763</v>
      </c>
      <c r="C331" s="146">
        <v>821.41</v>
      </c>
      <c r="D331" s="146">
        <v>0</v>
      </c>
      <c r="E331" s="146">
        <v>714.626</v>
      </c>
      <c r="F331" s="146">
        <v>0</v>
      </c>
      <c r="G331" s="146">
        <v>714.626</v>
      </c>
      <c r="H331" s="146">
        <v>106.784</v>
      </c>
      <c r="I331" s="146">
        <v>0</v>
      </c>
      <c r="J331" s="146">
        <v>821.41</v>
      </c>
      <c r="K331" s="146">
        <v>0</v>
      </c>
      <c r="L331" s="146">
        <v>714.626</v>
      </c>
      <c r="M331" s="146">
        <v>0</v>
      </c>
      <c r="N331" s="146">
        <v>714.626</v>
      </c>
      <c r="O331" s="146">
        <v>106.784</v>
      </c>
      <c r="P331" s="146">
        <v>0</v>
      </c>
      <c r="Q331" s="159" t="s">
        <v>764</v>
      </c>
    </row>
    <row r="332" spans="1:17" ht="78.75" customHeight="1">
      <c r="A332" s="124" t="s">
        <v>765</v>
      </c>
      <c r="B332" s="80" t="s">
        <v>766</v>
      </c>
      <c r="C332" s="123">
        <f>C333</f>
        <v>97.3</v>
      </c>
      <c r="D332" s="123">
        <f>D333</f>
        <v>0</v>
      </c>
      <c r="E332" s="123">
        <f>E333</f>
        <v>0</v>
      </c>
      <c r="F332" s="123">
        <f>F333</f>
        <v>0</v>
      </c>
      <c r="G332" s="123">
        <f>G333</f>
        <v>0</v>
      </c>
      <c r="H332" s="123">
        <f>H333</f>
        <v>97.3</v>
      </c>
      <c r="I332" s="123">
        <f>I333</f>
        <v>0</v>
      </c>
      <c r="J332" s="123">
        <f>J333</f>
        <v>97.3</v>
      </c>
      <c r="K332" s="123">
        <f>K333</f>
        <v>0</v>
      </c>
      <c r="L332" s="123">
        <f>L333</f>
        <v>0</v>
      </c>
      <c r="M332" s="123">
        <f>M333</f>
        <v>0</v>
      </c>
      <c r="N332" s="123">
        <f>N333</f>
        <v>0</v>
      </c>
      <c r="O332" s="123">
        <f>O333</f>
        <v>97.3</v>
      </c>
      <c r="P332" s="123">
        <f>P333</f>
        <v>0</v>
      </c>
      <c r="Q332" s="150"/>
    </row>
    <row r="333" spans="1:17" ht="78.75" customHeight="1">
      <c r="A333" s="163" t="s">
        <v>767</v>
      </c>
      <c r="B333" s="162" t="s">
        <v>768</v>
      </c>
      <c r="C333" s="146">
        <v>97.3</v>
      </c>
      <c r="D333" s="146">
        <v>0</v>
      </c>
      <c r="E333" s="146">
        <f>F333+G333</f>
        <v>0</v>
      </c>
      <c r="F333" s="146">
        <v>0</v>
      </c>
      <c r="G333" s="146">
        <v>0</v>
      </c>
      <c r="H333" s="146">
        <v>97.3</v>
      </c>
      <c r="I333" s="146">
        <v>0</v>
      </c>
      <c r="J333" s="146">
        <v>97.3</v>
      </c>
      <c r="K333" s="146">
        <v>0</v>
      </c>
      <c r="L333" s="146">
        <f>M333+N333</f>
        <v>0</v>
      </c>
      <c r="M333" s="146">
        <v>0</v>
      </c>
      <c r="N333" s="146">
        <v>0</v>
      </c>
      <c r="O333" s="146">
        <v>97.3</v>
      </c>
      <c r="P333" s="146">
        <v>0</v>
      </c>
      <c r="Q333" s="159" t="s">
        <v>769</v>
      </c>
    </row>
    <row r="334" spans="1:17" ht="47.25" customHeight="1">
      <c r="A334" s="124" t="s">
        <v>770</v>
      </c>
      <c r="B334" s="80" t="s">
        <v>771</v>
      </c>
      <c r="C334" s="123">
        <f>C335+C336+C337</f>
        <v>10303.88536</v>
      </c>
      <c r="D334" s="123">
        <f>D335+D336+D337</f>
        <v>0</v>
      </c>
      <c r="E334" s="123">
        <f>E335+E336+E337</f>
        <v>4229.925</v>
      </c>
      <c r="F334" s="123">
        <f>F335+F336+F337</f>
        <v>0</v>
      </c>
      <c r="G334" s="123">
        <f>G335+G336+G337</f>
        <v>4229.925</v>
      </c>
      <c r="H334" s="123">
        <f>H335+H336+H337</f>
        <v>5325.16036</v>
      </c>
      <c r="I334" s="123">
        <f>I335+I336+I337</f>
        <v>748.8</v>
      </c>
      <c r="J334" s="123">
        <f>J335+J336+J337</f>
        <v>10303.585360000001</v>
      </c>
      <c r="K334" s="123">
        <f>K335+K336+K337</f>
        <v>0</v>
      </c>
      <c r="L334" s="123">
        <f>L335+L336+L337</f>
        <v>4229.925</v>
      </c>
      <c r="M334" s="123">
        <f>M335+M336+M337</f>
        <v>0</v>
      </c>
      <c r="N334" s="123">
        <f>N335+N336+N337</f>
        <v>4229.925</v>
      </c>
      <c r="O334" s="123">
        <f>O335+O336+O337</f>
        <v>5325.164</v>
      </c>
      <c r="P334" s="123">
        <f>P335+P336+P337</f>
        <v>748.5</v>
      </c>
      <c r="Q334" s="150"/>
    </row>
    <row r="335" spans="1:17" ht="129.75" customHeight="1">
      <c r="A335" s="163" t="s">
        <v>772</v>
      </c>
      <c r="B335" s="136" t="s">
        <v>773</v>
      </c>
      <c r="C335" s="146">
        <v>2199.074</v>
      </c>
      <c r="D335" s="146">
        <v>0</v>
      </c>
      <c r="E335" s="146">
        <f>F335+G335</f>
        <v>0</v>
      </c>
      <c r="F335" s="146">
        <v>0</v>
      </c>
      <c r="G335" s="146">
        <v>0</v>
      </c>
      <c r="H335" s="146">
        <v>2199.074</v>
      </c>
      <c r="I335" s="146">
        <v>0</v>
      </c>
      <c r="J335" s="146">
        <v>2199.074</v>
      </c>
      <c r="K335" s="146">
        <v>0</v>
      </c>
      <c r="L335" s="146">
        <f>M335+N335</f>
        <v>0</v>
      </c>
      <c r="M335" s="146">
        <v>0</v>
      </c>
      <c r="N335" s="146">
        <v>0</v>
      </c>
      <c r="O335" s="146">
        <v>2199.074</v>
      </c>
      <c r="P335" s="146">
        <v>0</v>
      </c>
      <c r="Q335" s="161" t="s">
        <v>774</v>
      </c>
    </row>
    <row r="336" spans="1:17" ht="246.75" customHeight="1">
      <c r="A336" s="163" t="s">
        <v>775</v>
      </c>
      <c r="B336" s="136" t="s">
        <v>776</v>
      </c>
      <c r="C336" s="146">
        <v>4218.61136</v>
      </c>
      <c r="D336" s="146">
        <v>0</v>
      </c>
      <c r="E336" s="146">
        <v>848.925</v>
      </c>
      <c r="F336" s="69">
        <v>0</v>
      </c>
      <c r="G336" s="146">
        <v>848.925</v>
      </c>
      <c r="H336" s="146">
        <v>2620.88636</v>
      </c>
      <c r="I336" s="146">
        <v>748.8</v>
      </c>
      <c r="J336" s="146">
        <v>4218.31136</v>
      </c>
      <c r="K336" s="146">
        <v>0</v>
      </c>
      <c r="L336" s="146">
        <v>848.925</v>
      </c>
      <c r="M336" s="69">
        <v>0</v>
      </c>
      <c r="N336" s="146">
        <v>848.925</v>
      </c>
      <c r="O336" s="146">
        <v>2620.89</v>
      </c>
      <c r="P336" s="146">
        <v>748.5</v>
      </c>
      <c r="Q336" s="161" t="s">
        <v>777</v>
      </c>
    </row>
    <row r="337" spans="1:17" ht="93" customHeight="1">
      <c r="A337" s="163" t="s">
        <v>778</v>
      </c>
      <c r="B337" s="160" t="s">
        <v>779</v>
      </c>
      <c r="C337" s="146">
        <v>3886.2</v>
      </c>
      <c r="D337" s="146">
        <v>0</v>
      </c>
      <c r="E337" s="146">
        <v>3381</v>
      </c>
      <c r="F337" s="146">
        <v>0</v>
      </c>
      <c r="G337" s="146">
        <v>3381</v>
      </c>
      <c r="H337" s="146">
        <v>505.2</v>
      </c>
      <c r="I337" s="146">
        <v>0</v>
      </c>
      <c r="J337" s="146">
        <v>3886.2</v>
      </c>
      <c r="K337" s="146">
        <v>0</v>
      </c>
      <c r="L337" s="146">
        <v>3381</v>
      </c>
      <c r="M337" s="146">
        <v>0</v>
      </c>
      <c r="N337" s="146">
        <v>3381</v>
      </c>
      <c r="O337" s="146">
        <v>505.2</v>
      </c>
      <c r="P337" s="146">
        <v>0</v>
      </c>
      <c r="Q337" s="161" t="s">
        <v>780</v>
      </c>
    </row>
    <row r="338" spans="1:17" ht="70.5" customHeight="1">
      <c r="A338" s="124" t="s">
        <v>781</v>
      </c>
      <c r="B338" s="80" t="s">
        <v>782</v>
      </c>
      <c r="C338" s="123">
        <f>C339+C341</f>
        <v>13831.38</v>
      </c>
      <c r="D338" s="123">
        <f>D339+D341</f>
        <v>13831.38</v>
      </c>
      <c r="E338" s="123">
        <f>E339+E341</f>
        <v>0</v>
      </c>
      <c r="F338" s="123">
        <f>F339+F341</f>
        <v>0</v>
      </c>
      <c r="G338" s="123">
        <f>G339+G341</f>
        <v>0</v>
      </c>
      <c r="H338" s="123">
        <f>H339+H341</f>
        <v>0</v>
      </c>
      <c r="I338" s="123">
        <f>I339+I341</f>
        <v>0</v>
      </c>
      <c r="J338" s="123">
        <f>J339+J341</f>
        <v>13132.94599</v>
      </c>
      <c r="K338" s="123">
        <f>K339+K341</f>
        <v>13132.94599</v>
      </c>
      <c r="L338" s="123">
        <f>L339+L341</f>
        <v>0</v>
      </c>
      <c r="M338" s="123">
        <f>M339+M341</f>
        <v>0</v>
      </c>
      <c r="N338" s="123">
        <f>N339+N341</f>
        <v>0</v>
      </c>
      <c r="O338" s="123">
        <f>O339+O341</f>
        <v>0</v>
      </c>
      <c r="P338" s="123">
        <f>P339+P341</f>
        <v>0</v>
      </c>
      <c r="Q338" s="150"/>
    </row>
    <row r="339" spans="1:17" ht="70.5" customHeight="1">
      <c r="A339" s="124" t="s">
        <v>783</v>
      </c>
      <c r="B339" s="80" t="s">
        <v>784</v>
      </c>
      <c r="C339" s="123">
        <f>C340</f>
        <v>9798.9</v>
      </c>
      <c r="D339" s="123">
        <f>D340</f>
        <v>9798.9</v>
      </c>
      <c r="E339" s="123">
        <f>E340</f>
        <v>0</v>
      </c>
      <c r="F339" s="123">
        <f>F340</f>
        <v>0</v>
      </c>
      <c r="G339" s="123">
        <f>G340</f>
        <v>0</v>
      </c>
      <c r="H339" s="123">
        <f>H340</f>
        <v>0</v>
      </c>
      <c r="I339" s="123">
        <f>I340</f>
        <v>0</v>
      </c>
      <c r="J339" s="123">
        <f>J340</f>
        <v>9102.94609</v>
      </c>
      <c r="K339" s="123">
        <f>K340</f>
        <v>9102.94609</v>
      </c>
      <c r="L339" s="123">
        <f>L340</f>
        <v>0</v>
      </c>
      <c r="M339" s="123">
        <f>M340</f>
        <v>0</v>
      </c>
      <c r="N339" s="123">
        <f>N340</f>
        <v>0</v>
      </c>
      <c r="O339" s="123">
        <f>O340</f>
        <v>0</v>
      </c>
      <c r="P339" s="123">
        <f>P340</f>
        <v>0</v>
      </c>
      <c r="Q339" s="150"/>
    </row>
    <row r="340" spans="1:17" ht="96" customHeight="1">
      <c r="A340" s="163" t="s">
        <v>785</v>
      </c>
      <c r="B340" s="136" t="s">
        <v>786</v>
      </c>
      <c r="C340" s="146">
        <v>9798.9</v>
      </c>
      <c r="D340" s="146">
        <v>9798.9</v>
      </c>
      <c r="E340" s="146">
        <f>F340+H340</f>
        <v>0</v>
      </c>
      <c r="F340" s="146">
        <v>0</v>
      </c>
      <c r="G340" s="146">
        <v>0</v>
      </c>
      <c r="H340" s="146">
        <v>0</v>
      </c>
      <c r="I340" s="146">
        <v>0</v>
      </c>
      <c r="J340" s="146">
        <v>9102.94609</v>
      </c>
      <c r="K340" s="146">
        <v>9102.94609</v>
      </c>
      <c r="L340" s="146">
        <f>M340+N340</f>
        <v>0</v>
      </c>
      <c r="M340" s="146">
        <v>0</v>
      </c>
      <c r="N340" s="146">
        <v>0</v>
      </c>
      <c r="O340" s="146">
        <v>0</v>
      </c>
      <c r="P340" s="146">
        <v>0</v>
      </c>
      <c r="Q340" s="159" t="s">
        <v>787</v>
      </c>
    </row>
    <row r="341" spans="1:17" ht="47.25" customHeight="1">
      <c r="A341" s="124" t="s">
        <v>788</v>
      </c>
      <c r="B341" s="80" t="s">
        <v>789</v>
      </c>
      <c r="C341" s="123">
        <f>C342</f>
        <v>4032.48</v>
      </c>
      <c r="D341" s="123">
        <f>D342</f>
        <v>4032.48</v>
      </c>
      <c r="E341" s="123">
        <f>E342</f>
        <v>0</v>
      </c>
      <c r="F341" s="123">
        <f>F342</f>
        <v>0</v>
      </c>
      <c r="G341" s="123">
        <f>G342</f>
        <v>0</v>
      </c>
      <c r="H341" s="123">
        <f>H342</f>
        <v>0</v>
      </c>
      <c r="I341" s="123">
        <f>I342</f>
        <v>0</v>
      </c>
      <c r="J341" s="123">
        <f>J342</f>
        <v>4029.9999</v>
      </c>
      <c r="K341" s="123">
        <f>K342</f>
        <v>4029.9999</v>
      </c>
      <c r="L341" s="123">
        <f>L342</f>
        <v>0</v>
      </c>
      <c r="M341" s="123">
        <f>M342</f>
        <v>0</v>
      </c>
      <c r="N341" s="123">
        <f>N342</f>
        <v>0</v>
      </c>
      <c r="O341" s="123">
        <f>O342</f>
        <v>0</v>
      </c>
      <c r="P341" s="123">
        <f>P342</f>
        <v>0</v>
      </c>
      <c r="Q341" s="150"/>
    </row>
    <row r="342" spans="1:17" ht="47.25" customHeight="1">
      <c r="A342" s="163" t="s">
        <v>790</v>
      </c>
      <c r="B342" s="136" t="s">
        <v>791</v>
      </c>
      <c r="C342" s="146">
        <v>4032.48</v>
      </c>
      <c r="D342" s="146">
        <v>4032.48</v>
      </c>
      <c r="E342" s="146">
        <v>0</v>
      </c>
      <c r="F342" s="146">
        <v>0</v>
      </c>
      <c r="G342" s="146">
        <v>0</v>
      </c>
      <c r="H342" s="146">
        <v>0</v>
      </c>
      <c r="I342" s="146">
        <v>0</v>
      </c>
      <c r="J342" s="146">
        <v>4029.9999</v>
      </c>
      <c r="K342" s="146">
        <v>4029.9999</v>
      </c>
      <c r="L342" s="146">
        <v>0</v>
      </c>
      <c r="M342" s="146">
        <v>0</v>
      </c>
      <c r="N342" s="146">
        <v>0</v>
      </c>
      <c r="O342" s="146">
        <v>0</v>
      </c>
      <c r="P342" s="146">
        <v>0</v>
      </c>
      <c r="Q342" s="159" t="s">
        <v>792</v>
      </c>
    </row>
    <row r="343" spans="1:256" s="15" customFormat="1" ht="63" customHeight="1">
      <c r="A343" s="133" t="s">
        <v>19</v>
      </c>
      <c r="B343" s="45" t="s">
        <v>793</v>
      </c>
      <c r="C343" s="134">
        <f>C344+C369+C382+C385</f>
        <v>108672.85538</v>
      </c>
      <c r="D343" s="134">
        <f>D344+D369+D382+D385</f>
        <v>39.6</v>
      </c>
      <c r="E343" s="134">
        <f>E344+E369+E382+E385</f>
        <v>18010.817000000003</v>
      </c>
      <c r="F343" s="134">
        <f>F344+F369+F382+F385</f>
        <v>55</v>
      </c>
      <c r="G343" s="134">
        <f>G344+G369+G382+G385</f>
        <v>17955.817000000003</v>
      </c>
      <c r="H343" s="134">
        <f>H344+H369+H382+H385</f>
        <v>80056.68128</v>
      </c>
      <c r="I343" s="134">
        <f>I344+I369+I382+I385</f>
        <v>10565.7571</v>
      </c>
      <c r="J343" s="134">
        <f>J344+J369+J382+J385</f>
        <v>104959.73299</v>
      </c>
      <c r="K343" s="134">
        <f>K344+K369+K382+K385</f>
        <v>39.6</v>
      </c>
      <c r="L343" s="134">
        <f>L344+L369+L382+L385</f>
        <v>18010.817000000003</v>
      </c>
      <c r="M343" s="134">
        <f>M344+M369+M382+M385</f>
        <v>55</v>
      </c>
      <c r="N343" s="134">
        <f>N344+N369+N382+N385</f>
        <v>17955.817000000003</v>
      </c>
      <c r="O343" s="134">
        <f>O344+O369+O382+O385</f>
        <v>80036.95542999999</v>
      </c>
      <c r="P343" s="134">
        <f>P344+P369+P382+P385</f>
        <v>6860.35756</v>
      </c>
      <c r="Q343" s="164"/>
      <c r="IU343" s="16"/>
      <c r="IV343" s="16"/>
    </row>
    <row r="344" spans="1:17" ht="47.25" customHeight="1">
      <c r="A344" s="124" t="s">
        <v>794</v>
      </c>
      <c r="B344" s="80" t="s">
        <v>795</v>
      </c>
      <c r="C344" s="123">
        <f>C345+C355+C358+C360+C367</f>
        <v>76260.92791</v>
      </c>
      <c r="D344" s="123">
        <f>D345+D355+D358+D360+D367</f>
        <v>39.6</v>
      </c>
      <c r="E344" s="123">
        <f>E345+E355+E358+E360+E367</f>
        <v>13882.1</v>
      </c>
      <c r="F344" s="123">
        <f>F345+F355+F358+F360+F367</f>
        <v>55</v>
      </c>
      <c r="G344" s="123">
        <f>G345+G355+G358+G360+G367</f>
        <v>13827.1</v>
      </c>
      <c r="H344" s="123">
        <f>H345+H355+H358+H360+H367</f>
        <v>54886.58024</v>
      </c>
      <c r="I344" s="123">
        <f>I345+I355+I358+I360+I367</f>
        <v>7452.64767</v>
      </c>
      <c r="J344" s="123">
        <f>J345+J355+J358+J360+J367</f>
        <v>72611.75831</v>
      </c>
      <c r="K344" s="123">
        <f>K345+K355+K358+K360+K367</f>
        <v>39.6</v>
      </c>
      <c r="L344" s="123">
        <f>L345+L355+L358+L360+L367</f>
        <v>13882.1</v>
      </c>
      <c r="M344" s="123">
        <f>M345+M355+M358+M360+M367</f>
        <v>55</v>
      </c>
      <c r="N344" s="123">
        <f>N345+N355+N358+N360+N367</f>
        <v>13827.1</v>
      </c>
      <c r="O344" s="123">
        <f>O345+O355+O358+O360+O367</f>
        <v>54866.85439</v>
      </c>
      <c r="P344" s="123">
        <f>P345+P355+P358+P360+P367</f>
        <v>3811.2009199999998</v>
      </c>
      <c r="Q344" s="150"/>
    </row>
    <row r="345" spans="1:17" ht="27.75" customHeight="1">
      <c r="A345" s="124" t="s">
        <v>796</v>
      </c>
      <c r="B345" s="80" t="s">
        <v>797</v>
      </c>
      <c r="C345" s="123">
        <f>C346+C347+C348+C349+C350+C351+C352+C353+C354</f>
        <v>3862.501</v>
      </c>
      <c r="D345" s="123">
        <f>D346+D347+D348+D349+D350+D351+D352+D353+D354</f>
        <v>0</v>
      </c>
      <c r="E345" s="123">
        <f>E346+E347+E348+E349+E350+E351+E352+E353+E354</f>
        <v>128</v>
      </c>
      <c r="F345" s="123">
        <f>F346+F347+F348+F349+F350+F351+F352+F353+F354</f>
        <v>55</v>
      </c>
      <c r="G345" s="123">
        <f>G346+G347+G348+G349+G350+G351+G352+G353+G354</f>
        <v>73</v>
      </c>
      <c r="H345" s="123">
        <f>H346+H347+H348+H349+H350+H351+H352+H353+H354</f>
        <v>3734.501</v>
      </c>
      <c r="I345" s="123">
        <f>I346+I347+I348+I349+I350+I351+I352+I353+I354</f>
        <v>0</v>
      </c>
      <c r="J345" s="123">
        <f>J346+J347+J348+J349+J350+J351+J352+J353+J354</f>
        <v>3862.501</v>
      </c>
      <c r="K345" s="123">
        <f>K346+K347+K348+K349+K350+K351+K352+K353+K354</f>
        <v>0</v>
      </c>
      <c r="L345" s="123">
        <f>L346+L347+L348+L349+L350+L351+L352+L353+L354</f>
        <v>128</v>
      </c>
      <c r="M345" s="123">
        <f>M346+M347+M348+M349+M350+M351+M352+M353+M354</f>
        <v>55</v>
      </c>
      <c r="N345" s="123">
        <f>N346+N347+N348+N349+N350+N351+N352+N353+N354</f>
        <v>73</v>
      </c>
      <c r="O345" s="123">
        <f>O346+O347+O348+O349+O350+O351+O352+O353+O354</f>
        <v>3722.4980000000005</v>
      </c>
      <c r="P345" s="123">
        <f>P346+P347+P348+P349+P350+P351+P352+P353+P354</f>
        <v>0</v>
      </c>
      <c r="Q345" s="150"/>
    </row>
    <row r="346" spans="1:17" ht="94.5" customHeight="1">
      <c r="A346" s="97" t="s">
        <v>798</v>
      </c>
      <c r="B346" s="165" t="s">
        <v>799</v>
      </c>
      <c r="C346" s="82">
        <v>9.998</v>
      </c>
      <c r="D346" s="82">
        <v>0</v>
      </c>
      <c r="E346" s="82">
        <v>0</v>
      </c>
      <c r="F346" s="82">
        <v>0</v>
      </c>
      <c r="G346" s="82">
        <v>0</v>
      </c>
      <c r="H346" s="82">
        <v>9.998</v>
      </c>
      <c r="I346" s="82">
        <v>0</v>
      </c>
      <c r="J346" s="82">
        <f aca="true" t="shared" si="114" ref="J346:J348">O346+P346</f>
        <v>9.998</v>
      </c>
      <c r="K346" s="82">
        <v>0</v>
      </c>
      <c r="L346" s="82">
        <v>0</v>
      </c>
      <c r="M346" s="82">
        <v>0</v>
      </c>
      <c r="N346" s="82">
        <v>0</v>
      </c>
      <c r="O346" s="82">
        <v>9.998</v>
      </c>
      <c r="P346" s="82">
        <v>0</v>
      </c>
      <c r="Q346" s="166" t="s">
        <v>800</v>
      </c>
    </row>
    <row r="347" spans="1:17" ht="126" customHeight="1">
      <c r="A347" s="97" t="s">
        <v>801</v>
      </c>
      <c r="B347" s="165" t="s">
        <v>802</v>
      </c>
      <c r="C347" s="82">
        <v>1725</v>
      </c>
      <c r="D347" s="82">
        <v>0</v>
      </c>
      <c r="E347" s="82">
        <v>0</v>
      </c>
      <c r="F347" s="82">
        <v>0</v>
      </c>
      <c r="G347" s="82">
        <v>0</v>
      </c>
      <c r="H347" s="82">
        <v>1725</v>
      </c>
      <c r="I347" s="82">
        <v>0</v>
      </c>
      <c r="J347" s="82">
        <f t="shared" si="114"/>
        <v>1725</v>
      </c>
      <c r="K347" s="82">
        <v>0</v>
      </c>
      <c r="L347" s="82">
        <v>0</v>
      </c>
      <c r="M347" s="82">
        <v>0</v>
      </c>
      <c r="N347" s="82">
        <v>0</v>
      </c>
      <c r="O347" s="82">
        <f aca="true" t="shared" si="115" ref="O347:O348">H347</f>
        <v>1725</v>
      </c>
      <c r="P347" s="82">
        <v>0</v>
      </c>
      <c r="Q347" s="166" t="s">
        <v>803</v>
      </c>
    </row>
    <row r="348" spans="1:17" ht="110.25" customHeight="1">
      <c r="A348" s="97" t="s">
        <v>804</v>
      </c>
      <c r="B348" s="165" t="s">
        <v>805</v>
      </c>
      <c r="C348" s="82">
        <v>453</v>
      </c>
      <c r="D348" s="82">
        <v>0</v>
      </c>
      <c r="E348" s="82">
        <v>0</v>
      </c>
      <c r="F348" s="82">
        <v>0</v>
      </c>
      <c r="G348" s="82">
        <v>0</v>
      </c>
      <c r="H348" s="82">
        <v>453</v>
      </c>
      <c r="I348" s="82">
        <v>0</v>
      </c>
      <c r="J348" s="82">
        <f t="shared" si="114"/>
        <v>453</v>
      </c>
      <c r="K348" s="82">
        <v>0</v>
      </c>
      <c r="L348" s="82">
        <v>0</v>
      </c>
      <c r="M348" s="82">
        <v>0</v>
      </c>
      <c r="N348" s="82">
        <v>0</v>
      </c>
      <c r="O348" s="82">
        <f t="shared" si="115"/>
        <v>453</v>
      </c>
      <c r="P348" s="82">
        <v>0</v>
      </c>
      <c r="Q348" s="167" t="s">
        <v>806</v>
      </c>
    </row>
    <row r="349" spans="1:17" ht="106.5" customHeight="1">
      <c r="A349" s="97" t="s">
        <v>807</v>
      </c>
      <c r="B349" s="165" t="s">
        <v>808</v>
      </c>
      <c r="C349" s="82">
        <v>376.483</v>
      </c>
      <c r="D349" s="82">
        <v>0</v>
      </c>
      <c r="E349" s="82">
        <v>0</v>
      </c>
      <c r="F349" s="82">
        <v>0</v>
      </c>
      <c r="G349" s="82">
        <v>0</v>
      </c>
      <c r="H349" s="82">
        <v>376.483</v>
      </c>
      <c r="I349" s="82">
        <v>0</v>
      </c>
      <c r="J349" s="82">
        <v>376.483</v>
      </c>
      <c r="K349" s="82">
        <v>0</v>
      </c>
      <c r="L349" s="82">
        <v>0</v>
      </c>
      <c r="M349" s="82">
        <v>0</v>
      </c>
      <c r="N349" s="82">
        <v>0</v>
      </c>
      <c r="O349" s="82">
        <v>376.483</v>
      </c>
      <c r="P349" s="82">
        <v>0</v>
      </c>
      <c r="Q349" s="167"/>
    </row>
    <row r="350" spans="1:17" ht="63" customHeight="1">
      <c r="A350" s="97" t="s">
        <v>809</v>
      </c>
      <c r="B350" s="165" t="s">
        <v>810</v>
      </c>
      <c r="C350" s="82">
        <v>50</v>
      </c>
      <c r="D350" s="82">
        <v>0</v>
      </c>
      <c r="E350" s="82">
        <v>0</v>
      </c>
      <c r="F350" s="82">
        <v>0</v>
      </c>
      <c r="G350" s="82">
        <v>0</v>
      </c>
      <c r="H350" s="82">
        <v>50</v>
      </c>
      <c r="I350" s="82">
        <v>0</v>
      </c>
      <c r="J350" s="82">
        <f>O350</f>
        <v>50</v>
      </c>
      <c r="K350" s="82">
        <v>0</v>
      </c>
      <c r="L350" s="82">
        <v>0</v>
      </c>
      <c r="M350" s="82">
        <v>0</v>
      </c>
      <c r="N350" s="82">
        <v>0</v>
      </c>
      <c r="O350" s="82">
        <f aca="true" t="shared" si="116" ref="O350:O351">H350</f>
        <v>50</v>
      </c>
      <c r="P350" s="82">
        <v>0</v>
      </c>
      <c r="Q350" s="167"/>
    </row>
    <row r="351" spans="1:17" ht="97.5" customHeight="1">
      <c r="A351" s="97" t="s">
        <v>811</v>
      </c>
      <c r="B351" s="165" t="s">
        <v>812</v>
      </c>
      <c r="C351" s="82">
        <v>130</v>
      </c>
      <c r="D351" s="82">
        <v>0</v>
      </c>
      <c r="E351" s="82">
        <v>0</v>
      </c>
      <c r="F351" s="82">
        <v>0</v>
      </c>
      <c r="G351" s="82">
        <v>0</v>
      </c>
      <c r="H351" s="82">
        <v>130</v>
      </c>
      <c r="I351" s="82">
        <v>0</v>
      </c>
      <c r="J351" s="82">
        <v>130</v>
      </c>
      <c r="K351" s="82">
        <v>0</v>
      </c>
      <c r="L351" s="82">
        <f>N351</f>
        <v>0</v>
      </c>
      <c r="M351" s="82">
        <v>0</v>
      </c>
      <c r="N351" s="82">
        <v>0</v>
      </c>
      <c r="O351" s="82">
        <f t="shared" si="116"/>
        <v>130</v>
      </c>
      <c r="P351" s="82">
        <v>0</v>
      </c>
      <c r="Q351" s="166" t="s">
        <v>813</v>
      </c>
    </row>
    <row r="352" spans="1:17" ht="141.75" customHeight="1">
      <c r="A352" s="97" t="s">
        <v>814</v>
      </c>
      <c r="B352" s="165" t="s">
        <v>815</v>
      </c>
      <c r="C352" s="82">
        <v>141.088</v>
      </c>
      <c r="D352" s="82">
        <v>0</v>
      </c>
      <c r="E352" s="82">
        <v>128</v>
      </c>
      <c r="F352" s="82">
        <v>55</v>
      </c>
      <c r="G352" s="82">
        <v>73</v>
      </c>
      <c r="H352" s="82">
        <v>13.088</v>
      </c>
      <c r="I352" s="82">
        <v>0</v>
      </c>
      <c r="J352" s="82">
        <v>141.088</v>
      </c>
      <c r="K352" s="82">
        <v>0</v>
      </c>
      <c r="L352" s="82">
        <v>128</v>
      </c>
      <c r="M352" s="82">
        <v>55</v>
      </c>
      <c r="N352" s="82">
        <v>73</v>
      </c>
      <c r="O352" s="82">
        <v>1.088</v>
      </c>
      <c r="P352" s="82">
        <v>0</v>
      </c>
      <c r="Q352" s="166" t="s">
        <v>816</v>
      </c>
    </row>
    <row r="353" spans="1:17" ht="54" customHeight="1">
      <c r="A353" s="97" t="s">
        <v>817</v>
      </c>
      <c r="B353" s="165" t="s">
        <v>818</v>
      </c>
      <c r="C353" s="82">
        <v>46.933</v>
      </c>
      <c r="D353" s="82">
        <v>0</v>
      </c>
      <c r="E353" s="82">
        <v>0</v>
      </c>
      <c r="F353" s="82">
        <v>0</v>
      </c>
      <c r="G353" s="82">
        <v>0</v>
      </c>
      <c r="H353" s="82">
        <v>46.933</v>
      </c>
      <c r="I353" s="82">
        <v>0</v>
      </c>
      <c r="J353" s="82">
        <v>46.933</v>
      </c>
      <c r="K353" s="82">
        <v>0</v>
      </c>
      <c r="L353" s="82">
        <v>0</v>
      </c>
      <c r="M353" s="82">
        <v>0</v>
      </c>
      <c r="N353" s="82">
        <v>0</v>
      </c>
      <c r="O353" s="82">
        <v>46.93</v>
      </c>
      <c r="P353" s="82">
        <v>0</v>
      </c>
      <c r="Q353" s="166" t="s">
        <v>819</v>
      </c>
    </row>
    <row r="354" spans="1:17" ht="71.25" customHeight="1">
      <c r="A354" s="97" t="s">
        <v>820</v>
      </c>
      <c r="B354" s="165" t="s">
        <v>821</v>
      </c>
      <c r="C354" s="82">
        <v>929.999</v>
      </c>
      <c r="D354" s="82">
        <v>0</v>
      </c>
      <c r="E354" s="82">
        <v>0</v>
      </c>
      <c r="F354" s="82">
        <v>0</v>
      </c>
      <c r="G354" s="82">
        <v>0</v>
      </c>
      <c r="H354" s="82">
        <v>929.999</v>
      </c>
      <c r="I354" s="82">
        <v>0</v>
      </c>
      <c r="J354" s="82">
        <v>929.999</v>
      </c>
      <c r="K354" s="82">
        <v>0</v>
      </c>
      <c r="L354" s="82">
        <v>0</v>
      </c>
      <c r="M354" s="82">
        <v>0</v>
      </c>
      <c r="N354" s="82">
        <v>0</v>
      </c>
      <c r="O354" s="82">
        <v>929.999</v>
      </c>
      <c r="P354" s="82">
        <v>0</v>
      </c>
      <c r="Q354" s="166" t="s">
        <v>822</v>
      </c>
    </row>
    <row r="355" spans="1:17" ht="15.75" customHeight="1">
      <c r="A355" s="124" t="s">
        <v>823</v>
      </c>
      <c r="B355" s="80" t="s">
        <v>824</v>
      </c>
      <c r="C355" s="123">
        <f>C356+C357</f>
        <v>3239.46169</v>
      </c>
      <c r="D355" s="123">
        <f>D356+D357</f>
        <v>0</v>
      </c>
      <c r="E355" s="123">
        <f>E356+E357</f>
        <v>0</v>
      </c>
      <c r="F355" s="123">
        <f>F356+F357</f>
        <v>0</v>
      </c>
      <c r="G355" s="123">
        <f>G356+G357</f>
        <v>0</v>
      </c>
      <c r="H355" s="123">
        <f>H356+H357</f>
        <v>3239.46169</v>
      </c>
      <c r="I355" s="123">
        <f>I356+I357</f>
        <v>0</v>
      </c>
      <c r="J355" s="123">
        <f>J356+J357</f>
        <v>3239.46169</v>
      </c>
      <c r="K355" s="123">
        <f>K356+K357</f>
        <v>0</v>
      </c>
      <c r="L355" s="123">
        <f>L356+L357</f>
        <v>0</v>
      </c>
      <c r="M355" s="123">
        <f>M356+M357</f>
        <v>0</v>
      </c>
      <c r="N355" s="123">
        <f>N356+N357</f>
        <v>0</v>
      </c>
      <c r="O355" s="123">
        <f>O356+O357</f>
        <v>3239.46169</v>
      </c>
      <c r="P355" s="123">
        <f>P356+P357</f>
        <v>0</v>
      </c>
      <c r="Q355" s="150"/>
    </row>
    <row r="356" spans="1:17" ht="31.5" customHeight="1">
      <c r="A356" s="81" t="s">
        <v>825</v>
      </c>
      <c r="B356" s="165" t="s">
        <v>826</v>
      </c>
      <c r="C356" s="82">
        <v>508.61069</v>
      </c>
      <c r="D356" s="82">
        <v>0</v>
      </c>
      <c r="E356" s="82">
        <v>0</v>
      </c>
      <c r="F356" s="82">
        <v>0</v>
      </c>
      <c r="G356" s="82">
        <v>0</v>
      </c>
      <c r="H356" s="82">
        <v>508.61069</v>
      </c>
      <c r="I356" s="82">
        <v>0</v>
      </c>
      <c r="J356" s="82">
        <v>508.61069</v>
      </c>
      <c r="K356" s="82">
        <v>0</v>
      </c>
      <c r="L356" s="82">
        <v>0</v>
      </c>
      <c r="M356" s="82">
        <v>0</v>
      </c>
      <c r="N356" s="82">
        <v>0</v>
      </c>
      <c r="O356" s="82">
        <v>508.61069</v>
      </c>
      <c r="P356" s="82">
        <v>0</v>
      </c>
      <c r="Q356" s="168" t="s">
        <v>827</v>
      </c>
    </row>
    <row r="357" spans="1:17" ht="78.75" customHeight="1">
      <c r="A357" s="81" t="s">
        <v>828</v>
      </c>
      <c r="B357" s="169" t="s">
        <v>829</v>
      </c>
      <c r="C357" s="82">
        <v>2730.851</v>
      </c>
      <c r="D357" s="82">
        <v>0</v>
      </c>
      <c r="E357" s="82">
        <v>0</v>
      </c>
      <c r="F357" s="82">
        <v>0</v>
      </c>
      <c r="G357" s="82">
        <v>0</v>
      </c>
      <c r="H357" s="82">
        <v>2730.851</v>
      </c>
      <c r="I357" s="82">
        <v>0</v>
      </c>
      <c r="J357" s="82">
        <f>O357</f>
        <v>2730.851</v>
      </c>
      <c r="K357" s="82">
        <v>0</v>
      </c>
      <c r="L357" s="82">
        <v>0</v>
      </c>
      <c r="M357" s="82">
        <v>0</v>
      </c>
      <c r="N357" s="82">
        <v>0</v>
      </c>
      <c r="O357" s="82">
        <f>H357</f>
        <v>2730.851</v>
      </c>
      <c r="P357" s="82">
        <v>0</v>
      </c>
      <c r="Q357" s="168" t="s">
        <v>830</v>
      </c>
    </row>
    <row r="358" spans="1:17" ht="63" customHeight="1">
      <c r="A358" s="124" t="s">
        <v>831</v>
      </c>
      <c r="B358" s="80" t="s">
        <v>832</v>
      </c>
      <c r="C358" s="123">
        <f>C359</f>
        <v>13945.457</v>
      </c>
      <c r="D358" s="123">
        <f>D359</f>
        <v>0</v>
      </c>
      <c r="E358" s="123">
        <f>E359</f>
        <v>0</v>
      </c>
      <c r="F358" s="123">
        <f>F359</f>
        <v>0</v>
      </c>
      <c r="G358" s="123">
        <f>G359</f>
        <v>0</v>
      </c>
      <c r="H358" s="123">
        <f>H359</f>
        <v>13945.457</v>
      </c>
      <c r="I358" s="123">
        <f>I359</f>
        <v>0</v>
      </c>
      <c r="J358" s="123">
        <f>J359</f>
        <v>13937.73415</v>
      </c>
      <c r="K358" s="123">
        <f>K359</f>
        <v>0</v>
      </c>
      <c r="L358" s="123">
        <f>L359</f>
        <v>0</v>
      </c>
      <c r="M358" s="123">
        <f>M359</f>
        <v>0</v>
      </c>
      <c r="N358" s="123">
        <f>N359</f>
        <v>0</v>
      </c>
      <c r="O358" s="123">
        <f>O359</f>
        <v>13937.73415</v>
      </c>
      <c r="P358" s="123">
        <f>P359</f>
        <v>0</v>
      </c>
      <c r="Q358" s="150"/>
    </row>
    <row r="359" spans="1:17" ht="31.5" customHeight="1">
      <c r="A359" s="81" t="s">
        <v>833</v>
      </c>
      <c r="B359" s="165" t="s">
        <v>834</v>
      </c>
      <c r="C359" s="82">
        <v>13945.457</v>
      </c>
      <c r="D359" s="82">
        <v>0</v>
      </c>
      <c r="E359" s="82">
        <v>0</v>
      </c>
      <c r="F359" s="82">
        <v>0</v>
      </c>
      <c r="G359" s="82">
        <v>0</v>
      </c>
      <c r="H359" s="82">
        <v>13945.457</v>
      </c>
      <c r="I359" s="82">
        <v>0</v>
      </c>
      <c r="J359" s="82">
        <v>13937.73415</v>
      </c>
      <c r="K359" s="82">
        <v>0</v>
      </c>
      <c r="L359" s="82">
        <v>0</v>
      </c>
      <c r="M359" s="82">
        <v>0</v>
      </c>
      <c r="N359" s="82">
        <v>0</v>
      </c>
      <c r="O359" s="82">
        <v>13937.73415</v>
      </c>
      <c r="P359" s="82">
        <v>0</v>
      </c>
      <c r="Q359" s="168" t="s">
        <v>835</v>
      </c>
    </row>
    <row r="360" spans="1:17" ht="78.75" customHeight="1">
      <c r="A360" s="124" t="s">
        <v>836</v>
      </c>
      <c r="B360" s="80" t="s">
        <v>837</v>
      </c>
      <c r="C360" s="123">
        <f>SUM(C361:C366)</f>
        <v>55173.90822</v>
      </c>
      <c r="D360" s="123">
        <f>SUM(D361:D366)</f>
        <v>0</v>
      </c>
      <c r="E360" s="123">
        <f>SUM(E361:E366)</f>
        <v>13754.1</v>
      </c>
      <c r="F360" s="123">
        <f>SUM(F361:F366)</f>
        <v>0</v>
      </c>
      <c r="G360" s="123">
        <f>SUM(G361:G366)</f>
        <v>13754.1</v>
      </c>
      <c r="H360" s="123">
        <f>SUM(H361:H366)</f>
        <v>33967.16055</v>
      </c>
      <c r="I360" s="123">
        <f>SUM(I361:I366)</f>
        <v>7452.64767</v>
      </c>
      <c r="J360" s="123">
        <f>SUM(J361:J366)</f>
        <v>51532.461469999995</v>
      </c>
      <c r="K360" s="123">
        <f>SUM(K361:K366)</f>
        <v>0</v>
      </c>
      <c r="L360" s="123">
        <f>SUM(L361:L366)</f>
        <v>13754.1</v>
      </c>
      <c r="M360" s="123">
        <f>SUM(M361:M366)</f>
        <v>0</v>
      </c>
      <c r="N360" s="123">
        <f>SUM(N361:N366)</f>
        <v>13754.1</v>
      </c>
      <c r="O360" s="123">
        <f>SUM(O361:O366)</f>
        <v>33967.16055</v>
      </c>
      <c r="P360" s="123">
        <f>SUM(P361:P366)</f>
        <v>3811.2009199999998</v>
      </c>
      <c r="Q360" s="170" t="s">
        <v>838</v>
      </c>
    </row>
    <row r="361" spans="1:17" ht="15.75" customHeight="1">
      <c r="A361" s="81" t="s">
        <v>839</v>
      </c>
      <c r="B361" s="165" t="s">
        <v>840</v>
      </c>
      <c r="C361" s="82">
        <v>14134.132</v>
      </c>
      <c r="D361" s="82">
        <v>0</v>
      </c>
      <c r="E361" s="82">
        <v>4177.1</v>
      </c>
      <c r="F361" s="82">
        <v>0</v>
      </c>
      <c r="G361" s="82">
        <v>4177.1</v>
      </c>
      <c r="H361" s="55">
        <v>9207.032</v>
      </c>
      <c r="I361" s="55">
        <v>750</v>
      </c>
      <c r="J361" s="82">
        <v>13822.66957</v>
      </c>
      <c r="K361" s="82">
        <v>0</v>
      </c>
      <c r="L361" s="82">
        <v>4177.1</v>
      </c>
      <c r="M361" s="82">
        <v>0</v>
      </c>
      <c r="N361" s="82">
        <v>4177.1</v>
      </c>
      <c r="O361" s="55">
        <f aca="true" t="shared" si="117" ref="O361:O366">H361</f>
        <v>9207.032</v>
      </c>
      <c r="P361" s="55">
        <v>438.53757</v>
      </c>
      <c r="Q361" s="171"/>
    </row>
    <row r="362" spans="1:17" ht="15.75" customHeight="1">
      <c r="A362" s="81" t="s">
        <v>841</v>
      </c>
      <c r="B362" s="165" t="s">
        <v>842</v>
      </c>
      <c r="C362" s="82">
        <v>10818.779</v>
      </c>
      <c r="D362" s="82">
        <v>0</v>
      </c>
      <c r="E362" s="82">
        <v>3512.5</v>
      </c>
      <c r="F362" s="82">
        <v>0</v>
      </c>
      <c r="G362" s="82">
        <v>3512.5</v>
      </c>
      <c r="H362" s="55">
        <v>6466.279</v>
      </c>
      <c r="I362" s="55">
        <v>840</v>
      </c>
      <c r="J362" s="82">
        <v>10742.01313</v>
      </c>
      <c r="K362" s="82">
        <v>0</v>
      </c>
      <c r="L362" s="82">
        <v>3512.5</v>
      </c>
      <c r="M362" s="82">
        <v>0</v>
      </c>
      <c r="N362" s="82">
        <v>3512.5</v>
      </c>
      <c r="O362" s="55">
        <f t="shared" si="117"/>
        <v>6466.279</v>
      </c>
      <c r="P362" s="82">
        <v>763.23413</v>
      </c>
      <c r="Q362" s="171"/>
    </row>
    <row r="363" spans="1:17" ht="15.75" customHeight="1">
      <c r="A363" s="81" t="s">
        <v>843</v>
      </c>
      <c r="B363" s="165" t="s">
        <v>844</v>
      </c>
      <c r="C363" s="82">
        <v>3226.62833</v>
      </c>
      <c r="D363" s="82">
        <v>0</v>
      </c>
      <c r="E363" s="82">
        <v>0</v>
      </c>
      <c r="F363" s="82">
        <v>0</v>
      </c>
      <c r="G363" s="82">
        <v>0</v>
      </c>
      <c r="H363" s="55">
        <v>2203.98066</v>
      </c>
      <c r="I363" s="55">
        <v>1022.64767</v>
      </c>
      <c r="J363" s="82">
        <v>3221.62833</v>
      </c>
      <c r="K363" s="82">
        <v>0</v>
      </c>
      <c r="L363" s="82">
        <v>0</v>
      </c>
      <c r="M363" s="82">
        <v>0</v>
      </c>
      <c r="N363" s="82">
        <v>0</v>
      </c>
      <c r="O363" s="55">
        <f t="shared" si="117"/>
        <v>2203.98066</v>
      </c>
      <c r="P363" s="82">
        <v>1017.64767</v>
      </c>
      <c r="Q363" s="171"/>
    </row>
    <row r="364" spans="1:17" ht="15.75" customHeight="1">
      <c r="A364" s="81" t="s">
        <v>845</v>
      </c>
      <c r="B364" s="165" t="s">
        <v>846</v>
      </c>
      <c r="C364" s="82">
        <v>3942.728</v>
      </c>
      <c r="D364" s="82">
        <v>0</v>
      </c>
      <c r="E364" s="82">
        <v>1829.24</v>
      </c>
      <c r="F364" s="82">
        <v>0</v>
      </c>
      <c r="G364" s="82">
        <v>1829.24</v>
      </c>
      <c r="H364" s="55">
        <v>2113.488</v>
      </c>
      <c r="I364" s="55">
        <v>0</v>
      </c>
      <c r="J364" s="82">
        <v>3942.728</v>
      </c>
      <c r="K364" s="82">
        <v>0</v>
      </c>
      <c r="L364" s="82">
        <v>1829.24</v>
      </c>
      <c r="M364" s="82">
        <v>0</v>
      </c>
      <c r="N364" s="82">
        <v>1829.24</v>
      </c>
      <c r="O364" s="55">
        <f t="shared" si="117"/>
        <v>2113.488</v>
      </c>
      <c r="P364" s="82">
        <v>0</v>
      </c>
      <c r="Q364" s="171"/>
    </row>
    <row r="365" spans="1:17" ht="15.75" customHeight="1">
      <c r="A365" s="81" t="s">
        <v>847</v>
      </c>
      <c r="B365" s="165" t="s">
        <v>848</v>
      </c>
      <c r="C365" s="82">
        <v>10873.52389</v>
      </c>
      <c r="D365" s="82">
        <v>0</v>
      </c>
      <c r="E365" s="82">
        <v>2070.86</v>
      </c>
      <c r="F365" s="82">
        <v>0</v>
      </c>
      <c r="G365" s="82">
        <v>2070.86</v>
      </c>
      <c r="H365" s="55">
        <v>7862.66389</v>
      </c>
      <c r="I365" s="55">
        <v>940</v>
      </c>
      <c r="J365" s="82">
        <v>10520.91421</v>
      </c>
      <c r="K365" s="82">
        <v>0</v>
      </c>
      <c r="L365" s="82">
        <v>2070.86</v>
      </c>
      <c r="M365" s="82">
        <v>0</v>
      </c>
      <c r="N365" s="82">
        <v>2070.86</v>
      </c>
      <c r="O365" s="55">
        <f t="shared" si="117"/>
        <v>7862.66389</v>
      </c>
      <c r="P365" s="82">
        <v>587.39032</v>
      </c>
      <c r="Q365" s="171"/>
    </row>
    <row r="366" spans="1:17" ht="15.75" customHeight="1">
      <c r="A366" s="81" t="s">
        <v>849</v>
      </c>
      <c r="B366" s="165" t="s">
        <v>850</v>
      </c>
      <c r="C366" s="82">
        <v>12178.117</v>
      </c>
      <c r="D366" s="82">
        <v>0</v>
      </c>
      <c r="E366" s="82">
        <v>2164.4</v>
      </c>
      <c r="F366" s="82">
        <v>0</v>
      </c>
      <c r="G366" s="82">
        <v>2164.4</v>
      </c>
      <c r="H366" s="55">
        <v>6113.717</v>
      </c>
      <c r="I366" s="55">
        <v>3900</v>
      </c>
      <c r="J366" s="82">
        <v>9282.50823</v>
      </c>
      <c r="K366" s="82">
        <v>0</v>
      </c>
      <c r="L366" s="82">
        <v>2164.4</v>
      </c>
      <c r="M366" s="82">
        <v>0</v>
      </c>
      <c r="N366" s="82">
        <v>2164.4</v>
      </c>
      <c r="O366" s="55">
        <f t="shared" si="117"/>
        <v>6113.717</v>
      </c>
      <c r="P366" s="82">
        <v>1004.39123</v>
      </c>
      <c r="Q366" s="171"/>
    </row>
    <row r="367" spans="1:17" ht="31.5" customHeight="1">
      <c r="A367" s="124" t="s">
        <v>851</v>
      </c>
      <c r="B367" s="80" t="s">
        <v>852</v>
      </c>
      <c r="C367" s="123">
        <f>C368</f>
        <v>39.6</v>
      </c>
      <c r="D367" s="123">
        <f>D368</f>
        <v>39.6</v>
      </c>
      <c r="E367" s="123">
        <f>E368</f>
        <v>0</v>
      </c>
      <c r="F367" s="123">
        <f>F368</f>
        <v>0</v>
      </c>
      <c r="G367" s="123">
        <f>G368</f>
        <v>0</v>
      </c>
      <c r="H367" s="123">
        <f>H368</f>
        <v>0</v>
      </c>
      <c r="I367" s="123">
        <f>I368</f>
        <v>0</v>
      </c>
      <c r="J367" s="123">
        <f>J368</f>
        <v>39.6</v>
      </c>
      <c r="K367" s="123">
        <f>K368</f>
        <v>39.6</v>
      </c>
      <c r="L367" s="123">
        <f>L368</f>
        <v>0</v>
      </c>
      <c r="M367" s="123">
        <f>M368</f>
        <v>0</v>
      </c>
      <c r="N367" s="123">
        <f>N368</f>
        <v>0</v>
      </c>
      <c r="O367" s="123">
        <f>O368</f>
        <v>0</v>
      </c>
      <c r="P367" s="123">
        <f>P368</f>
        <v>0</v>
      </c>
      <c r="Q367" s="170"/>
    </row>
    <row r="368" spans="1:17" ht="78.75" customHeight="1">
      <c r="A368" s="81" t="s">
        <v>853</v>
      </c>
      <c r="B368" s="165" t="s">
        <v>854</v>
      </c>
      <c r="C368" s="82">
        <v>39.6</v>
      </c>
      <c r="D368" s="82">
        <v>39.6</v>
      </c>
      <c r="E368" s="82">
        <v>0</v>
      </c>
      <c r="F368" s="82">
        <v>0</v>
      </c>
      <c r="G368" s="82">
        <v>0</v>
      </c>
      <c r="H368" s="82">
        <v>0</v>
      </c>
      <c r="I368" s="82">
        <v>0</v>
      </c>
      <c r="J368" s="82">
        <v>39.6</v>
      </c>
      <c r="K368" s="82">
        <v>39.6</v>
      </c>
      <c r="L368" s="82">
        <v>0</v>
      </c>
      <c r="M368" s="82">
        <v>0</v>
      </c>
      <c r="N368" s="82">
        <v>0</v>
      </c>
      <c r="O368" s="82">
        <v>0</v>
      </c>
      <c r="P368" s="82">
        <v>0</v>
      </c>
      <c r="Q368" s="165" t="s">
        <v>855</v>
      </c>
    </row>
    <row r="369" spans="1:17" ht="63" customHeight="1">
      <c r="A369" s="124" t="s">
        <v>856</v>
      </c>
      <c r="B369" s="80" t="s">
        <v>857</v>
      </c>
      <c r="C369" s="123">
        <f>C370+C379+C376</f>
        <v>30572.44369</v>
      </c>
      <c r="D369" s="123">
        <f>D370+D379+D376</f>
        <v>0</v>
      </c>
      <c r="E369" s="123">
        <f>E370+E379+E376</f>
        <v>4128.717000000001</v>
      </c>
      <c r="F369" s="123">
        <f>F370+F379+F376</f>
        <v>0</v>
      </c>
      <c r="G369" s="123">
        <f>G370+G379+G376</f>
        <v>4128.717000000001</v>
      </c>
      <c r="H369" s="123">
        <f>H370+H379+H376</f>
        <v>23330.61726</v>
      </c>
      <c r="I369" s="123">
        <f>I370+I379+I376</f>
        <v>3113.10943</v>
      </c>
      <c r="J369" s="123">
        <f>J370+J379+J376</f>
        <v>30508.4909</v>
      </c>
      <c r="K369" s="123">
        <f>K370+K379+K376</f>
        <v>0</v>
      </c>
      <c r="L369" s="123">
        <f>L370+L379+L376</f>
        <v>4128.717000000001</v>
      </c>
      <c r="M369" s="123">
        <f>M370+M379+M376</f>
        <v>0</v>
      </c>
      <c r="N369" s="123">
        <f>N370+N379+N376</f>
        <v>4128.717000000001</v>
      </c>
      <c r="O369" s="123">
        <f>O370+O379+O376</f>
        <v>23330.61726</v>
      </c>
      <c r="P369" s="123">
        <f>P370+P379+P376</f>
        <v>3049.15664</v>
      </c>
      <c r="Q369" s="170"/>
    </row>
    <row r="370" spans="1:17" ht="120.75" customHeight="1">
      <c r="A370" s="124" t="s">
        <v>858</v>
      </c>
      <c r="B370" s="80" t="s">
        <v>859</v>
      </c>
      <c r="C370" s="123">
        <f>C371+C372+C373+C374+C375</f>
        <v>400</v>
      </c>
      <c r="D370" s="123">
        <f>D371+D372+D373+D374+D375</f>
        <v>0</v>
      </c>
      <c r="E370" s="123">
        <f>E371+E372+E373+E374+E375</f>
        <v>0</v>
      </c>
      <c r="F370" s="123">
        <f>F371+F372+F373+F374+F375</f>
        <v>0</v>
      </c>
      <c r="G370" s="123">
        <f>G371+G372+G373+G374+G375</f>
        <v>0</v>
      </c>
      <c r="H370" s="123">
        <f>H371+H372+H373+H374+H375</f>
        <v>400</v>
      </c>
      <c r="I370" s="123">
        <f>I371+I372+I373+I374+I375</f>
        <v>0</v>
      </c>
      <c r="J370" s="123">
        <f>J371+J372+J373+J374+J375</f>
        <v>400</v>
      </c>
      <c r="K370" s="123">
        <f>K371+K372+K373+K374+K375</f>
        <v>0</v>
      </c>
      <c r="L370" s="123">
        <f>L371+L372+L373+L374+L375</f>
        <v>0</v>
      </c>
      <c r="M370" s="123">
        <f>M371+M372+M373+M374+M375</f>
        <v>0</v>
      </c>
      <c r="N370" s="123">
        <f>N371+N372+N373+N374+N375</f>
        <v>0</v>
      </c>
      <c r="O370" s="123">
        <f>O371+O372+O373+O374+O375</f>
        <v>400</v>
      </c>
      <c r="P370" s="123">
        <f>P371+P372+P373+P374+P375</f>
        <v>0</v>
      </c>
      <c r="Q370" s="165" t="s">
        <v>860</v>
      </c>
    </row>
    <row r="371" spans="1:17" ht="47.25" customHeight="1">
      <c r="A371" s="81" t="s">
        <v>861</v>
      </c>
      <c r="B371" s="165" t="s">
        <v>862</v>
      </c>
      <c r="C371" s="82">
        <v>35</v>
      </c>
      <c r="D371" s="82">
        <v>0</v>
      </c>
      <c r="E371" s="82">
        <v>0</v>
      </c>
      <c r="F371" s="82">
        <v>0</v>
      </c>
      <c r="G371" s="82">
        <v>0</v>
      </c>
      <c r="H371" s="82">
        <v>35</v>
      </c>
      <c r="I371" s="82">
        <v>0</v>
      </c>
      <c r="J371" s="82">
        <v>35</v>
      </c>
      <c r="K371" s="82">
        <v>0</v>
      </c>
      <c r="L371" s="82">
        <v>0</v>
      </c>
      <c r="M371" s="82">
        <v>0</v>
      </c>
      <c r="N371" s="82">
        <v>0</v>
      </c>
      <c r="O371" s="82">
        <v>35</v>
      </c>
      <c r="P371" s="82">
        <v>0</v>
      </c>
      <c r="Q371" s="168"/>
    </row>
    <row r="372" spans="1:17" ht="78.75" customHeight="1">
      <c r="A372" s="81" t="s">
        <v>863</v>
      </c>
      <c r="B372" s="165" t="s">
        <v>864</v>
      </c>
      <c r="C372" s="82">
        <v>70</v>
      </c>
      <c r="D372" s="82">
        <v>0</v>
      </c>
      <c r="E372" s="82">
        <v>0</v>
      </c>
      <c r="F372" s="82">
        <v>0</v>
      </c>
      <c r="G372" s="82">
        <v>0</v>
      </c>
      <c r="H372" s="82">
        <v>70</v>
      </c>
      <c r="I372" s="82">
        <v>0</v>
      </c>
      <c r="J372" s="82">
        <v>70</v>
      </c>
      <c r="K372" s="82">
        <v>0</v>
      </c>
      <c r="L372" s="82">
        <v>0</v>
      </c>
      <c r="M372" s="82">
        <v>0</v>
      </c>
      <c r="N372" s="82">
        <v>0</v>
      </c>
      <c r="O372" s="82">
        <v>70</v>
      </c>
      <c r="P372" s="82">
        <v>0</v>
      </c>
      <c r="Q372" s="168"/>
    </row>
    <row r="373" spans="1:17" ht="63" customHeight="1">
      <c r="A373" s="81" t="s">
        <v>865</v>
      </c>
      <c r="B373" s="165" t="s">
        <v>866</v>
      </c>
      <c r="C373" s="82">
        <v>115</v>
      </c>
      <c r="D373" s="82">
        <v>0</v>
      </c>
      <c r="E373" s="82">
        <v>0</v>
      </c>
      <c r="F373" s="82">
        <v>0</v>
      </c>
      <c r="G373" s="82">
        <v>0</v>
      </c>
      <c r="H373" s="82">
        <v>115</v>
      </c>
      <c r="I373" s="82">
        <v>0</v>
      </c>
      <c r="J373" s="82">
        <v>115</v>
      </c>
      <c r="K373" s="82">
        <v>0</v>
      </c>
      <c r="L373" s="82">
        <v>0</v>
      </c>
      <c r="M373" s="82">
        <v>0</v>
      </c>
      <c r="N373" s="82">
        <v>0</v>
      </c>
      <c r="O373" s="82">
        <v>115</v>
      </c>
      <c r="P373" s="82">
        <v>0</v>
      </c>
      <c r="Q373" s="168"/>
    </row>
    <row r="374" spans="1:17" ht="47.25" customHeight="1">
      <c r="A374" s="81" t="s">
        <v>867</v>
      </c>
      <c r="B374" s="165" t="s">
        <v>868</v>
      </c>
      <c r="C374" s="82">
        <v>150</v>
      </c>
      <c r="D374" s="82">
        <v>0</v>
      </c>
      <c r="E374" s="82">
        <v>0</v>
      </c>
      <c r="F374" s="82">
        <v>0</v>
      </c>
      <c r="G374" s="82">
        <v>0</v>
      </c>
      <c r="H374" s="82">
        <v>150</v>
      </c>
      <c r="I374" s="82">
        <v>0</v>
      </c>
      <c r="J374" s="82">
        <v>150</v>
      </c>
      <c r="K374" s="82">
        <v>0</v>
      </c>
      <c r="L374" s="82">
        <v>0</v>
      </c>
      <c r="M374" s="82">
        <v>0</v>
      </c>
      <c r="N374" s="82">
        <v>0</v>
      </c>
      <c r="O374" s="82">
        <v>150</v>
      </c>
      <c r="P374" s="82">
        <v>0</v>
      </c>
      <c r="Q374" s="168"/>
    </row>
    <row r="375" spans="1:17" ht="47.25" customHeight="1">
      <c r="A375" s="81" t="s">
        <v>869</v>
      </c>
      <c r="B375" s="165" t="s">
        <v>870</v>
      </c>
      <c r="C375" s="82">
        <v>30</v>
      </c>
      <c r="D375" s="82">
        <v>0</v>
      </c>
      <c r="E375" s="82">
        <v>0</v>
      </c>
      <c r="F375" s="82">
        <v>0</v>
      </c>
      <c r="G375" s="82">
        <v>0</v>
      </c>
      <c r="H375" s="82">
        <v>30</v>
      </c>
      <c r="I375" s="82">
        <v>0</v>
      </c>
      <c r="J375" s="82">
        <v>30</v>
      </c>
      <c r="K375" s="82">
        <v>0</v>
      </c>
      <c r="L375" s="82">
        <v>0</v>
      </c>
      <c r="M375" s="82">
        <v>0</v>
      </c>
      <c r="N375" s="82">
        <v>0</v>
      </c>
      <c r="O375" s="82">
        <v>30</v>
      </c>
      <c r="P375" s="82">
        <v>0</v>
      </c>
      <c r="Q375" s="168"/>
    </row>
    <row r="376" spans="1:17" ht="36" customHeight="1">
      <c r="A376" s="124" t="s">
        <v>871</v>
      </c>
      <c r="B376" s="80" t="s">
        <v>824</v>
      </c>
      <c r="C376" s="123">
        <f>C377+C378</f>
        <v>8030.05008</v>
      </c>
      <c r="D376" s="123">
        <f>D377+D378</f>
        <v>0</v>
      </c>
      <c r="E376" s="123">
        <f>E377+E378</f>
        <v>159</v>
      </c>
      <c r="F376" s="123">
        <f>F377+F378</f>
        <v>0</v>
      </c>
      <c r="G376" s="123">
        <f>G377+G378</f>
        <v>159</v>
      </c>
      <c r="H376" s="123">
        <f>H377+H378</f>
        <v>7871.05008</v>
      </c>
      <c r="I376" s="123">
        <f>I377+I378</f>
        <v>0</v>
      </c>
      <c r="J376" s="123">
        <f>J377+J378</f>
        <v>8030.05008</v>
      </c>
      <c r="K376" s="123">
        <f>K377+K378</f>
        <v>0</v>
      </c>
      <c r="L376" s="123">
        <f>L377+L378</f>
        <v>159</v>
      </c>
      <c r="M376" s="123">
        <f>M377+M378</f>
        <v>0</v>
      </c>
      <c r="N376" s="123">
        <f>N377+N378</f>
        <v>159</v>
      </c>
      <c r="O376" s="123">
        <f>O377+O378</f>
        <v>7871.05008</v>
      </c>
      <c r="P376" s="123">
        <f>P377+P378</f>
        <v>0</v>
      </c>
      <c r="Q376" s="172"/>
    </row>
    <row r="377" spans="1:17" ht="94.5" customHeight="1">
      <c r="A377" s="81" t="s">
        <v>872</v>
      </c>
      <c r="B377" s="165" t="s">
        <v>873</v>
      </c>
      <c r="C377" s="82">
        <v>182.759</v>
      </c>
      <c r="D377" s="82">
        <v>0</v>
      </c>
      <c r="E377" s="82">
        <f>G377</f>
        <v>159</v>
      </c>
      <c r="F377" s="82">
        <v>0</v>
      </c>
      <c r="G377" s="82">
        <v>159</v>
      </c>
      <c r="H377" s="82">
        <v>23.759</v>
      </c>
      <c r="I377" s="82">
        <v>0</v>
      </c>
      <c r="J377" s="82">
        <v>182.759</v>
      </c>
      <c r="K377" s="82">
        <v>0</v>
      </c>
      <c r="L377" s="82">
        <v>159</v>
      </c>
      <c r="M377" s="82">
        <v>0</v>
      </c>
      <c r="N377" s="82">
        <v>159</v>
      </c>
      <c r="O377" s="82">
        <v>23.759</v>
      </c>
      <c r="P377" s="82">
        <v>0</v>
      </c>
      <c r="Q377" s="166" t="s">
        <v>874</v>
      </c>
    </row>
    <row r="378" spans="1:17" ht="126" customHeight="1">
      <c r="A378" s="81" t="s">
        <v>875</v>
      </c>
      <c r="B378" s="165" t="s">
        <v>876</v>
      </c>
      <c r="C378" s="82">
        <v>7847.29108</v>
      </c>
      <c r="D378" s="82">
        <v>0</v>
      </c>
      <c r="E378" s="82">
        <v>0</v>
      </c>
      <c r="F378" s="82">
        <v>0</v>
      </c>
      <c r="G378" s="82">
        <v>0</v>
      </c>
      <c r="H378" s="82">
        <v>7847.29108</v>
      </c>
      <c r="I378" s="82">
        <v>0</v>
      </c>
      <c r="J378" s="82">
        <v>7847.29108</v>
      </c>
      <c r="K378" s="82">
        <v>0</v>
      </c>
      <c r="L378" s="82">
        <f>N378</f>
        <v>0</v>
      </c>
      <c r="M378" s="82">
        <v>0</v>
      </c>
      <c r="N378" s="82">
        <v>0</v>
      </c>
      <c r="O378" s="82">
        <v>7847.29108</v>
      </c>
      <c r="P378" s="82">
        <v>0</v>
      </c>
      <c r="Q378" s="166" t="s">
        <v>877</v>
      </c>
    </row>
    <row r="379" spans="1:17" ht="31.5" customHeight="1">
      <c r="A379" s="124" t="s">
        <v>878</v>
      </c>
      <c r="B379" s="80" t="s">
        <v>837</v>
      </c>
      <c r="C379" s="123">
        <f>C380+C381</f>
        <v>22142.39361</v>
      </c>
      <c r="D379" s="123">
        <f>D380+D381</f>
        <v>0</v>
      </c>
      <c r="E379" s="123">
        <f>E380+E381</f>
        <v>3969.717</v>
      </c>
      <c r="F379" s="123">
        <f>F380+F381</f>
        <v>0</v>
      </c>
      <c r="G379" s="123">
        <f>G380+G381</f>
        <v>3969.717</v>
      </c>
      <c r="H379" s="123">
        <f>H380+H381</f>
        <v>15059.56718</v>
      </c>
      <c r="I379" s="123">
        <f>I380+I381</f>
        <v>3113.10943</v>
      </c>
      <c r="J379" s="123">
        <f>J380+J381</f>
        <v>22078.44082</v>
      </c>
      <c r="K379" s="123">
        <f>K380+K381</f>
        <v>0</v>
      </c>
      <c r="L379" s="123">
        <f>L380+L381</f>
        <v>3969.717</v>
      </c>
      <c r="M379" s="123">
        <f>M380+M381</f>
        <v>0</v>
      </c>
      <c r="N379" s="123">
        <f>N380+N381</f>
        <v>3969.717</v>
      </c>
      <c r="O379" s="123">
        <f>O380+O381</f>
        <v>15059.56718</v>
      </c>
      <c r="P379" s="123">
        <f>P380+P381</f>
        <v>3049.15664</v>
      </c>
      <c r="Q379" s="172"/>
    </row>
    <row r="380" spans="1:17" ht="78.75" customHeight="1">
      <c r="A380" s="81" t="s">
        <v>879</v>
      </c>
      <c r="B380" s="165" t="s">
        <v>880</v>
      </c>
      <c r="C380" s="82">
        <v>18954.39361</v>
      </c>
      <c r="D380" s="82">
        <v>0</v>
      </c>
      <c r="E380" s="82">
        <v>781.717</v>
      </c>
      <c r="F380" s="82">
        <v>0</v>
      </c>
      <c r="G380" s="82">
        <v>781.717</v>
      </c>
      <c r="H380" s="82">
        <v>15059.56718</v>
      </c>
      <c r="I380" s="82">
        <v>3113.10943</v>
      </c>
      <c r="J380" s="82">
        <v>18890.44082</v>
      </c>
      <c r="K380" s="82">
        <v>0</v>
      </c>
      <c r="L380" s="82">
        <v>781.717</v>
      </c>
      <c r="M380" s="82">
        <v>0</v>
      </c>
      <c r="N380" s="82">
        <v>781.717</v>
      </c>
      <c r="O380" s="82">
        <v>15059.56718</v>
      </c>
      <c r="P380" s="82">
        <v>3049.15664</v>
      </c>
      <c r="Q380" s="165" t="s">
        <v>881</v>
      </c>
    </row>
    <row r="381" spans="1:17" ht="94.5" customHeight="1">
      <c r="A381" s="81" t="s">
        <v>882</v>
      </c>
      <c r="B381" s="165" t="s">
        <v>883</v>
      </c>
      <c r="C381" s="82">
        <v>3188</v>
      </c>
      <c r="D381" s="82">
        <v>0</v>
      </c>
      <c r="E381" s="82">
        <v>3188</v>
      </c>
      <c r="F381" s="82">
        <v>0</v>
      </c>
      <c r="G381" s="82">
        <v>3188</v>
      </c>
      <c r="H381" s="82">
        <v>0</v>
      </c>
      <c r="I381" s="82">
        <v>0</v>
      </c>
      <c r="J381" s="82">
        <v>3188</v>
      </c>
      <c r="K381" s="82">
        <v>0</v>
      </c>
      <c r="L381" s="82">
        <v>3188</v>
      </c>
      <c r="M381" s="82">
        <v>0</v>
      </c>
      <c r="N381" s="82">
        <v>3188</v>
      </c>
      <c r="O381" s="82">
        <v>0</v>
      </c>
      <c r="P381" s="82">
        <v>0</v>
      </c>
      <c r="Q381" s="165" t="s">
        <v>884</v>
      </c>
    </row>
    <row r="382" spans="1:17" ht="63" customHeight="1">
      <c r="A382" s="124" t="s">
        <v>885</v>
      </c>
      <c r="B382" s="80" t="s">
        <v>886</v>
      </c>
      <c r="C382" s="123">
        <f aca="true" t="shared" si="118" ref="C382:C383">C383</f>
        <v>1.499</v>
      </c>
      <c r="D382" s="123">
        <f aca="true" t="shared" si="119" ref="D382:D383">D383</f>
        <v>0</v>
      </c>
      <c r="E382" s="123">
        <f aca="true" t="shared" si="120" ref="E382:E383">E383</f>
        <v>0</v>
      </c>
      <c r="F382" s="123">
        <f aca="true" t="shared" si="121" ref="F382:F383">F383</f>
        <v>0</v>
      </c>
      <c r="G382" s="123">
        <f aca="true" t="shared" si="122" ref="G382:G383">G383</f>
        <v>0</v>
      </c>
      <c r="H382" s="123">
        <f aca="true" t="shared" si="123" ref="H382:H383">H383</f>
        <v>1.499</v>
      </c>
      <c r="I382" s="123">
        <f aca="true" t="shared" si="124" ref="I382:I383">I383</f>
        <v>0</v>
      </c>
      <c r="J382" s="123">
        <f aca="true" t="shared" si="125" ref="J382:J383">J383</f>
        <v>1.499</v>
      </c>
      <c r="K382" s="123">
        <f aca="true" t="shared" si="126" ref="K382:K383">K383</f>
        <v>0</v>
      </c>
      <c r="L382" s="123">
        <f aca="true" t="shared" si="127" ref="L382:L383">L383</f>
        <v>0</v>
      </c>
      <c r="M382" s="123">
        <f aca="true" t="shared" si="128" ref="M382:M383">M383</f>
        <v>0</v>
      </c>
      <c r="N382" s="123">
        <f aca="true" t="shared" si="129" ref="N382:N383">N383</f>
        <v>0</v>
      </c>
      <c r="O382" s="123">
        <f aca="true" t="shared" si="130" ref="O382:O383">O383</f>
        <v>1.499</v>
      </c>
      <c r="P382" s="123">
        <f aca="true" t="shared" si="131" ref="P382:P383">P383</f>
        <v>0</v>
      </c>
      <c r="Q382" s="172"/>
    </row>
    <row r="383" spans="1:17" ht="47.25" customHeight="1">
      <c r="A383" s="124" t="s">
        <v>887</v>
      </c>
      <c r="B383" s="80" t="s">
        <v>888</v>
      </c>
      <c r="C383" s="123">
        <f t="shared" si="118"/>
        <v>1.499</v>
      </c>
      <c r="D383" s="123">
        <f t="shared" si="119"/>
        <v>0</v>
      </c>
      <c r="E383" s="123">
        <f t="shared" si="120"/>
        <v>0</v>
      </c>
      <c r="F383" s="123">
        <f t="shared" si="121"/>
        <v>0</v>
      </c>
      <c r="G383" s="123">
        <f t="shared" si="122"/>
        <v>0</v>
      </c>
      <c r="H383" s="123">
        <f t="shared" si="123"/>
        <v>1.499</v>
      </c>
      <c r="I383" s="123">
        <f t="shared" si="124"/>
        <v>0</v>
      </c>
      <c r="J383" s="123">
        <f t="shared" si="125"/>
        <v>1.499</v>
      </c>
      <c r="K383" s="123">
        <f t="shared" si="126"/>
        <v>0</v>
      </c>
      <c r="L383" s="123">
        <f t="shared" si="127"/>
        <v>0</v>
      </c>
      <c r="M383" s="123">
        <f t="shared" si="128"/>
        <v>0</v>
      </c>
      <c r="N383" s="123">
        <f t="shared" si="129"/>
        <v>0</v>
      </c>
      <c r="O383" s="123">
        <f t="shared" si="130"/>
        <v>1.499</v>
      </c>
      <c r="P383" s="123">
        <f t="shared" si="131"/>
        <v>0</v>
      </c>
      <c r="Q383" s="172"/>
    </row>
    <row r="384" spans="1:17" ht="78.75" customHeight="1">
      <c r="A384" s="81" t="s">
        <v>889</v>
      </c>
      <c r="B384" s="165" t="s">
        <v>890</v>
      </c>
      <c r="C384" s="82">
        <f>H384</f>
        <v>1.499</v>
      </c>
      <c r="D384" s="82">
        <v>0</v>
      </c>
      <c r="E384" s="82">
        <v>0</v>
      </c>
      <c r="F384" s="82">
        <v>0</v>
      </c>
      <c r="G384" s="82">
        <v>0</v>
      </c>
      <c r="H384" s="82">
        <v>1.499</v>
      </c>
      <c r="I384" s="82">
        <v>0</v>
      </c>
      <c r="J384" s="82">
        <f>L384+O384+P384</f>
        <v>1.499</v>
      </c>
      <c r="K384" s="82">
        <v>0</v>
      </c>
      <c r="L384" s="82">
        <v>0</v>
      </c>
      <c r="M384" s="82">
        <v>0</v>
      </c>
      <c r="N384" s="82">
        <v>0</v>
      </c>
      <c r="O384" s="82">
        <v>1.499</v>
      </c>
      <c r="P384" s="82">
        <v>0</v>
      </c>
      <c r="Q384" s="165" t="s">
        <v>891</v>
      </c>
    </row>
    <row r="385" spans="1:17" ht="78.75" customHeight="1">
      <c r="A385" s="124" t="s">
        <v>892</v>
      </c>
      <c r="B385" s="80" t="s">
        <v>893</v>
      </c>
      <c r="C385" s="123">
        <f aca="true" t="shared" si="132" ref="C385:C386">C386</f>
        <v>1837.98478</v>
      </c>
      <c r="D385" s="123">
        <f aca="true" t="shared" si="133" ref="D385:D386">D386</f>
        <v>0</v>
      </c>
      <c r="E385" s="123">
        <f aca="true" t="shared" si="134" ref="E385:E386">E386</f>
        <v>0</v>
      </c>
      <c r="F385" s="123">
        <f aca="true" t="shared" si="135" ref="F385:F386">F386</f>
        <v>0</v>
      </c>
      <c r="G385" s="123">
        <f aca="true" t="shared" si="136" ref="G385:G386">G386</f>
        <v>0</v>
      </c>
      <c r="H385" s="123">
        <f aca="true" t="shared" si="137" ref="H385:H386">H386</f>
        <v>1837.98478</v>
      </c>
      <c r="I385" s="123">
        <f aca="true" t="shared" si="138" ref="I385:I386">I386</f>
        <v>0</v>
      </c>
      <c r="J385" s="123">
        <f aca="true" t="shared" si="139" ref="J385:J386">J386</f>
        <v>1837.98478</v>
      </c>
      <c r="K385" s="123">
        <f aca="true" t="shared" si="140" ref="K385:K386">K386</f>
        <v>0</v>
      </c>
      <c r="L385" s="123">
        <f aca="true" t="shared" si="141" ref="L385:L386">L386</f>
        <v>0</v>
      </c>
      <c r="M385" s="123">
        <f aca="true" t="shared" si="142" ref="M385:M386">M386</f>
        <v>0</v>
      </c>
      <c r="N385" s="123">
        <f aca="true" t="shared" si="143" ref="N385:N386">N386</f>
        <v>0</v>
      </c>
      <c r="O385" s="123">
        <f aca="true" t="shared" si="144" ref="O385:O386">O386</f>
        <v>1837.98478</v>
      </c>
      <c r="P385" s="123">
        <f aca="true" t="shared" si="145" ref="P385:P386">P386</f>
        <v>0</v>
      </c>
      <c r="Q385" s="172"/>
    </row>
    <row r="386" spans="1:17" ht="94.5" customHeight="1">
      <c r="A386" s="124" t="s">
        <v>894</v>
      </c>
      <c r="B386" s="80" t="s">
        <v>895</v>
      </c>
      <c r="C386" s="123">
        <f t="shared" si="132"/>
        <v>1837.98478</v>
      </c>
      <c r="D386" s="123">
        <f t="shared" si="133"/>
        <v>0</v>
      </c>
      <c r="E386" s="123">
        <f t="shared" si="134"/>
        <v>0</v>
      </c>
      <c r="F386" s="123">
        <f t="shared" si="135"/>
        <v>0</v>
      </c>
      <c r="G386" s="123">
        <f t="shared" si="136"/>
        <v>0</v>
      </c>
      <c r="H386" s="123">
        <f t="shared" si="137"/>
        <v>1837.98478</v>
      </c>
      <c r="I386" s="123">
        <f t="shared" si="138"/>
        <v>0</v>
      </c>
      <c r="J386" s="123">
        <f t="shared" si="139"/>
        <v>1837.98478</v>
      </c>
      <c r="K386" s="123">
        <f t="shared" si="140"/>
        <v>0</v>
      </c>
      <c r="L386" s="123">
        <f t="shared" si="141"/>
        <v>0</v>
      </c>
      <c r="M386" s="123">
        <f t="shared" si="142"/>
        <v>0</v>
      </c>
      <c r="N386" s="123">
        <f t="shared" si="143"/>
        <v>0</v>
      </c>
      <c r="O386" s="123">
        <f t="shared" si="144"/>
        <v>1837.98478</v>
      </c>
      <c r="P386" s="123">
        <f t="shared" si="145"/>
        <v>0</v>
      </c>
      <c r="Q386" s="172"/>
    </row>
    <row r="387" spans="1:17" ht="136.5" customHeight="1">
      <c r="A387" s="81" t="s">
        <v>896</v>
      </c>
      <c r="B387" s="165" t="s">
        <v>897</v>
      </c>
      <c r="C387" s="82">
        <v>1837.98478</v>
      </c>
      <c r="D387" s="82">
        <v>0</v>
      </c>
      <c r="E387" s="82">
        <v>0</v>
      </c>
      <c r="F387" s="82">
        <v>0</v>
      </c>
      <c r="G387" s="82">
        <v>0</v>
      </c>
      <c r="H387" s="82">
        <v>1837.98478</v>
      </c>
      <c r="I387" s="82">
        <v>0</v>
      </c>
      <c r="J387" s="82">
        <v>1837.98478</v>
      </c>
      <c r="K387" s="82">
        <v>0</v>
      </c>
      <c r="L387" s="82">
        <v>0</v>
      </c>
      <c r="M387" s="82">
        <v>0</v>
      </c>
      <c r="N387" s="82">
        <v>0</v>
      </c>
      <c r="O387" s="82">
        <v>1837.98478</v>
      </c>
      <c r="P387" s="82">
        <v>0</v>
      </c>
      <c r="Q387" s="165" t="s">
        <v>898</v>
      </c>
    </row>
    <row r="388" spans="1:256" s="15" customFormat="1" ht="78.75" customHeight="1">
      <c r="A388" s="133" t="s">
        <v>20</v>
      </c>
      <c r="B388" s="45" t="s">
        <v>899</v>
      </c>
      <c r="C388" s="134">
        <f>C389+C395+C401+C411</f>
        <v>2101.06237</v>
      </c>
      <c r="D388" s="134">
        <f>D389+D395+D401+D411</f>
        <v>0</v>
      </c>
      <c r="E388" s="134">
        <f>E389+E395+E401+E411</f>
        <v>25</v>
      </c>
      <c r="F388" s="134">
        <f>F389+F395+F401+F411</f>
        <v>0</v>
      </c>
      <c r="G388" s="134">
        <f>G389+G395+G401+G411</f>
        <v>25</v>
      </c>
      <c r="H388" s="134">
        <f>H389+H395+H401+H411</f>
        <v>1869.06237</v>
      </c>
      <c r="I388" s="134">
        <f>I389+I395+I401+I411</f>
        <v>207</v>
      </c>
      <c r="J388" s="134">
        <f>J389+J395+J401+J411</f>
        <v>2101.06237</v>
      </c>
      <c r="K388" s="134">
        <f>K389+K395+K401+K411</f>
        <v>0</v>
      </c>
      <c r="L388" s="134">
        <f>L389+L395+L401+L411</f>
        <v>25</v>
      </c>
      <c r="M388" s="134">
        <f>M389+M395+M401+M411</f>
        <v>0</v>
      </c>
      <c r="N388" s="134">
        <f>N389+N395+N401+N411</f>
        <v>25</v>
      </c>
      <c r="O388" s="134">
        <f>O389+O395+O401+O411</f>
        <v>1869.06237</v>
      </c>
      <c r="P388" s="134">
        <f>P389+P395+P401+P411</f>
        <v>207</v>
      </c>
      <c r="Q388" s="173"/>
      <c r="IU388" s="16"/>
      <c r="IV388" s="16"/>
    </row>
    <row r="389" spans="1:256" s="52" customFormat="1" ht="78.75" customHeight="1">
      <c r="A389" s="124" t="s">
        <v>900</v>
      </c>
      <c r="B389" s="80" t="s">
        <v>901</v>
      </c>
      <c r="C389" s="123">
        <f>C390</f>
        <v>424.51800000000003</v>
      </c>
      <c r="D389" s="123">
        <f>D390</f>
        <v>0</v>
      </c>
      <c r="E389" s="123">
        <f>E390</f>
        <v>0</v>
      </c>
      <c r="F389" s="123">
        <f>F390</f>
        <v>0</v>
      </c>
      <c r="G389" s="123">
        <f>G390</f>
        <v>0</v>
      </c>
      <c r="H389" s="123">
        <f>H390</f>
        <v>274.51800000000003</v>
      </c>
      <c r="I389" s="123">
        <f>I390</f>
        <v>150</v>
      </c>
      <c r="J389" s="123">
        <f>J390</f>
        <v>424.51800000000003</v>
      </c>
      <c r="K389" s="123">
        <f>K390</f>
        <v>0</v>
      </c>
      <c r="L389" s="123">
        <f>L390</f>
        <v>0</v>
      </c>
      <c r="M389" s="123">
        <f>M390</f>
        <v>0</v>
      </c>
      <c r="N389" s="123">
        <f>N390</f>
        <v>0</v>
      </c>
      <c r="O389" s="123">
        <f>O390</f>
        <v>274.51800000000003</v>
      </c>
      <c r="P389" s="123">
        <f>P390</f>
        <v>150</v>
      </c>
      <c r="Q389" s="172"/>
      <c r="IU389" s="85"/>
      <c r="IV389" s="85"/>
    </row>
    <row r="390" spans="1:256" s="52" customFormat="1" ht="47.25" customHeight="1">
      <c r="A390" s="124" t="s">
        <v>902</v>
      </c>
      <c r="B390" s="80" t="s">
        <v>903</v>
      </c>
      <c r="C390" s="123">
        <f>C391+C392+C393+C394</f>
        <v>424.51800000000003</v>
      </c>
      <c r="D390" s="123">
        <f>D391+D392+D393+D394</f>
        <v>0</v>
      </c>
      <c r="E390" s="123">
        <f>E391+E392+E393+E394</f>
        <v>0</v>
      </c>
      <c r="F390" s="123">
        <f>F391+F392+F393+F394</f>
        <v>0</v>
      </c>
      <c r="G390" s="123">
        <f>G391+G392+G393+G394</f>
        <v>0</v>
      </c>
      <c r="H390" s="123">
        <f>H391+H392+H393+H394</f>
        <v>274.51800000000003</v>
      </c>
      <c r="I390" s="123">
        <f>I391+I392+I393+I394</f>
        <v>150</v>
      </c>
      <c r="J390" s="123">
        <f>J391+J392+J393+J394</f>
        <v>424.51800000000003</v>
      </c>
      <c r="K390" s="123">
        <f>K391+K392+K393+K394</f>
        <v>0</v>
      </c>
      <c r="L390" s="123">
        <f>L391+L392+L393+L394</f>
        <v>0</v>
      </c>
      <c r="M390" s="123">
        <f>M391+M392+M393+M394</f>
        <v>0</v>
      </c>
      <c r="N390" s="123">
        <f>N391+N392+N393+N394</f>
        <v>0</v>
      </c>
      <c r="O390" s="123">
        <f>O391+O392+O393+O394</f>
        <v>274.51800000000003</v>
      </c>
      <c r="P390" s="123">
        <f>P391+P392+P393+P394</f>
        <v>150</v>
      </c>
      <c r="Q390" s="172"/>
      <c r="IU390" s="85"/>
      <c r="IV390" s="85"/>
    </row>
    <row r="391" spans="1:17" ht="94.5" customHeight="1">
      <c r="A391" s="81" t="s">
        <v>904</v>
      </c>
      <c r="B391" s="165" t="s">
        <v>905</v>
      </c>
      <c r="C391" s="82">
        <v>249.518</v>
      </c>
      <c r="D391" s="82">
        <v>0</v>
      </c>
      <c r="E391" s="82">
        <v>0</v>
      </c>
      <c r="F391" s="82">
        <v>0</v>
      </c>
      <c r="G391" s="82">
        <v>0</v>
      </c>
      <c r="H391" s="82">
        <v>249.518</v>
      </c>
      <c r="I391" s="82">
        <v>0</v>
      </c>
      <c r="J391" s="82">
        <v>249.518</v>
      </c>
      <c r="K391" s="82">
        <v>0</v>
      </c>
      <c r="L391" s="82">
        <v>0</v>
      </c>
      <c r="M391" s="82">
        <v>0</v>
      </c>
      <c r="N391" s="82">
        <v>0</v>
      </c>
      <c r="O391" s="82">
        <v>249.518</v>
      </c>
      <c r="P391" s="82">
        <v>0</v>
      </c>
      <c r="Q391" s="165" t="s">
        <v>906</v>
      </c>
    </row>
    <row r="392" spans="1:17" ht="63" customHeight="1">
      <c r="A392" s="81" t="s">
        <v>907</v>
      </c>
      <c r="B392" s="165" t="s">
        <v>908</v>
      </c>
      <c r="C392" s="82">
        <f>H392</f>
        <v>15</v>
      </c>
      <c r="D392" s="82">
        <v>0</v>
      </c>
      <c r="E392" s="82">
        <v>0</v>
      </c>
      <c r="F392" s="82">
        <v>0</v>
      </c>
      <c r="G392" s="82">
        <v>0</v>
      </c>
      <c r="H392" s="82">
        <v>15</v>
      </c>
      <c r="I392" s="82">
        <v>0</v>
      </c>
      <c r="J392" s="82">
        <f>O392</f>
        <v>15</v>
      </c>
      <c r="K392" s="82">
        <v>0</v>
      </c>
      <c r="L392" s="82">
        <v>0</v>
      </c>
      <c r="M392" s="82">
        <v>0</v>
      </c>
      <c r="N392" s="82">
        <v>0</v>
      </c>
      <c r="O392" s="82">
        <v>15</v>
      </c>
      <c r="P392" s="82">
        <v>0</v>
      </c>
      <c r="Q392" s="165" t="s">
        <v>909</v>
      </c>
    </row>
    <row r="393" spans="1:17" ht="110.25" customHeight="1">
      <c r="A393" s="81" t="s">
        <v>910</v>
      </c>
      <c r="B393" s="165" t="s">
        <v>911</v>
      </c>
      <c r="C393" s="82">
        <f>I393</f>
        <v>150</v>
      </c>
      <c r="D393" s="82">
        <v>0</v>
      </c>
      <c r="E393" s="82">
        <v>0</v>
      </c>
      <c r="F393" s="82">
        <v>0</v>
      </c>
      <c r="G393" s="82">
        <v>0</v>
      </c>
      <c r="H393" s="82">
        <v>0</v>
      </c>
      <c r="I393" s="82">
        <v>150</v>
      </c>
      <c r="J393" s="82">
        <f>P393</f>
        <v>150</v>
      </c>
      <c r="K393" s="82">
        <v>0</v>
      </c>
      <c r="L393" s="82">
        <v>0</v>
      </c>
      <c r="M393" s="82">
        <v>0</v>
      </c>
      <c r="N393" s="82">
        <v>0</v>
      </c>
      <c r="O393" s="82">
        <v>0</v>
      </c>
      <c r="P393" s="82">
        <v>150</v>
      </c>
      <c r="Q393" s="165" t="s">
        <v>912</v>
      </c>
    </row>
    <row r="394" spans="1:17" ht="63" customHeight="1">
      <c r="A394" s="81" t="s">
        <v>913</v>
      </c>
      <c r="B394" s="165" t="s">
        <v>914</v>
      </c>
      <c r="C394" s="82">
        <f>H394</f>
        <v>10</v>
      </c>
      <c r="D394" s="82">
        <v>0</v>
      </c>
      <c r="E394" s="82">
        <v>0</v>
      </c>
      <c r="F394" s="82">
        <v>0</v>
      </c>
      <c r="G394" s="82">
        <v>0</v>
      </c>
      <c r="H394" s="82">
        <v>10</v>
      </c>
      <c r="I394" s="82">
        <v>0</v>
      </c>
      <c r="J394" s="82">
        <f>O394</f>
        <v>10</v>
      </c>
      <c r="K394" s="82">
        <v>0</v>
      </c>
      <c r="L394" s="82">
        <v>0</v>
      </c>
      <c r="M394" s="82">
        <v>0</v>
      </c>
      <c r="N394" s="82">
        <v>0</v>
      </c>
      <c r="O394" s="82">
        <v>10</v>
      </c>
      <c r="P394" s="82">
        <v>0</v>
      </c>
      <c r="Q394" s="165" t="s">
        <v>915</v>
      </c>
    </row>
    <row r="395" spans="1:17" ht="63" customHeight="1">
      <c r="A395" s="124" t="s">
        <v>916</v>
      </c>
      <c r="B395" s="80" t="s">
        <v>917</v>
      </c>
      <c r="C395" s="123">
        <f>C396</f>
        <v>455</v>
      </c>
      <c r="D395" s="123">
        <f>D396</f>
        <v>0</v>
      </c>
      <c r="E395" s="123">
        <f>E396</f>
        <v>0</v>
      </c>
      <c r="F395" s="123">
        <f>F396</f>
        <v>0</v>
      </c>
      <c r="G395" s="123">
        <f>G396</f>
        <v>0</v>
      </c>
      <c r="H395" s="123">
        <f>H396</f>
        <v>455</v>
      </c>
      <c r="I395" s="123">
        <f>I396</f>
        <v>0</v>
      </c>
      <c r="J395" s="123">
        <f>J396</f>
        <v>455</v>
      </c>
      <c r="K395" s="123">
        <f>K396</f>
        <v>0</v>
      </c>
      <c r="L395" s="123">
        <f>L396</f>
        <v>0</v>
      </c>
      <c r="M395" s="123">
        <f>M396</f>
        <v>0</v>
      </c>
      <c r="N395" s="123">
        <f>N396</f>
        <v>0</v>
      </c>
      <c r="O395" s="123">
        <f>O396</f>
        <v>455</v>
      </c>
      <c r="P395" s="123">
        <f>P396</f>
        <v>0</v>
      </c>
      <c r="Q395" s="172"/>
    </row>
    <row r="396" spans="1:17" ht="31.5" customHeight="1">
      <c r="A396" s="124" t="s">
        <v>918</v>
      </c>
      <c r="B396" s="80" t="s">
        <v>919</v>
      </c>
      <c r="C396" s="123">
        <f>C397+C398+C399+C400</f>
        <v>455</v>
      </c>
      <c r="D396" s="123">
        <f>D397+D398+D399+D400</f>
        <v>0</v>
      </c>
      <c r="E396" s="123">
        <f>E397+E398+E399+E400</f>
        <v>0</v>
      </c>
      <c r="F396" s="123">
        <f>F397+F398+F399+F400</f>
        <v>0</v>
      </c>
      <c r="G396" s="123">
        <f>G397+G398+G399+G400</f>
        <v>0</v>
      </c>
      <c r="H396" s="123">
        <f>H397+H398+H399+H400</f>
        <v>455</v>
      </c>
      <c r="I396" s="123">
        <f>I397+I398+I399+I400</f>
        <v>0</v>
      </c>
      <c r="J396" s="123">
        <f>J397+J398+J399+J400</f>
        <v>455</v>
      </c>
      <c r="K396" s="123">
        <f>K397+K398+K399+K400</f>
        <v>0</v>
      </c>
      <c r="L396" s="123">
        <f>L397+L398+L399+L400</f>
        <v>0</v>
      </c>
      <c r="M396" s="123">
        <f>M397+M398+M399+M400</f>
        <v>0</v>
      </c>
      <c r="N396" s="123">
        <f>N397+N398+N399+N400</f>
        <v>0</v>
      </c>
      <c r="O396" s="123">
        <f>O397+O398+O399+O400</f>
        <v>455</v>
      </c>
      <c r="P396" s="123">
        <f>P397+P398+P399+P400</f>
        <v>0</v>
      </c>
      <c r="Q396" s="172"/>
    </row>
    <row r="397" spans="1:17" ht="47.25" customHeight="1">
      <c r="A397" s="81" t="s">
        <v>920</v>
      </c>
      <c r="B397" s="165" t="s">
        <v>921</v>
      </c>
      <c r="C397" s="82">
        <f aca="true" t="shared" si="146" ref="C397:C398">H397</f>
        <v>20</v>
      </c>
      <c r="D397" s="82">
        <v>0</v>
      </c>
      <c r="E397" s="82">
        <v>0</v>
      </c>
      <c r="F397" s="82">
        <v>0</v>
      </c>
      <c r="G397" s="82">
        <v>0</v>
      </c>
      <c r="H397" s="82">
        <v>20</v>
      </c>
      <c r="I397" s="82">
        <v>0</v>
      </c>
      <c r="J397" s="82">
        <f aca="true" t="shared" si="147" ref="J397:J398">O397</f>
        <v>20</v>
      </c>
      <c r="K397" s="82">
        <v>0</v>
      </c>
      <c r="L397" s="82">
        <v>0</v>
      </c>
      <c r="M397" s="82">
        <v>0</v>
      </c>
      <c r="N397" s="82">
        <v>0</v>
      </c>
      <c r="O397" s="82">
        <v>20</v>
      </c>
      <c r="P397" s="82">
        <v>0</v>
      </c>
      <c r="Q397" s="165" t="s">
        <v>922</v>
      </c>
    </row>
    <row r="398" spans="1:17" ht="47.25" customHeight="1">
      <c r="A398" s="81" t="s">
        <v>923</v>
      </c>
      <c r="B398" s="165" t="s">
        <v>924</v>
      </c>
      <c r="C398" s="82">
        <f t="shared" si="146"/>
        <v>40</v>
      </c>
      <c r="D398" s="82">
        <v>0</v>
      </c>
      <c r="E398" s="82">
        <v>0</v>
      </c>
      <c r="F398" s="82">
        <v>0</v>
      </c>
      <c r="G398" s="82">
        <v>0</v>
      </c>
      <c r="H398" s="82">
        <v>40</v>
      </c>
      <c r="I398" s="82">
        <v>0</v>
      </c>
      <c r="J398" s="82">
        <f t="shared" si="147"/>
        <v>40</v>
      </c>
      <c r="K398" s="82">
        <v>0</v>
      </c>
      <c r="L398" s="82">
        <v>0</v>
      </c>
      <c r="M398" s="82">
        <v>0</v>
      </c>
      <c r="N398" s="82">
        <v>0</v>
      </c>
      <c r="O398" s="82">
        <v>40</v>
      </c>
      <c r="P398" s="82">
        <v>0</v>
      </c>
      <c r="Q398" s="165" t="s">
        <v>925</v>
      </c>
    </row>
    <row r="399" spans="1:17" ht="94.5" customHeight="1">
      <c r="A399" s="81" t="s">
        <v>926</v>
      </c>
      <c r="B399" s="165" t="s">
        <v>927</v>
      </c>
      <c r="C399" s="82">
        <v>60</v>
      </c>
      <c r="D399" s="82">
        <v>0</v>
      </c>
      <c r="E399" s="82">
        <v>0</v>
      </c>
      <c r="F399" s="82">
        <v>0</v>
      </c>
      <c r="G399" s="82">
        <v>0</v>
      </c>
      <c r="H399" s="82">
        <v>60</v>
      </c>
      <c r="I399" s="82">
        <v>0</v>
      </c>
      <c r="J399" s="82">
        <v>60</v>
      </c>
      <c r="K399" s="82">
        <v>0</v>
      </c>
      <c r="L399" s="82">
        <v>0</v>
      </c>
      <c r="M399" s="82">
        <v>0</v>
      </c>
      <c r="N399" s="82">
        <v>0</v>
      </c>
      <c r="O399" s="82">
        <v>60</v>
      </c>
      <c r="P399" s="82">
        <v>0</v>
      </c>
      <c r="Q399" s="168" t="s">
        <v>928</v>
      </c>
    </row>
    <row r="400" spans="1:17" ht="31.5" customHeight="1">
      <c r="A400" s="81" t="s">
        <v>929</v>
      </c>
      <c r="B400" s="157" t="s">
        <v>930</v>
      </c>
      <c r="C400" s="78">
        <v>335</v>
      </c>
      <c r="D400" s="78">
        <v>0</v>
      </c>
      <c r="E400" s="78">
        <v>0</v>
      </c>
      <c r="F400" s="78">
        <v>0</v>
      </c>
      <c r="G400" s="78">
        <v>0</v>
      </c>
      <c r="H400" s="78">
        <v>335</v>
      </c>
      <c r="I400" s="78">
        <v>0</v>
      </c>
      <c r="J400" s="78">
        <v>335</v>
      </c>
      <c r="K400" s="78">
        <v>0</v>
      </c>
      <c r="L400" s="78">
        <v>0</v>
      </c>
      <c r="M400" s="78">
        <v>0</v>
      </c>
      <c r="N400" s="78">
        <v>0</v>
      </c>
      <c r="O400" s="78">
        <v>335</v>
      </c>
      <c r="P400" s="78">
        <v>0</v>
      </c>
      <c r="Q400" s="174" t="s">
        <v>931</v>
      </c>
    </row>
    <row r="401" spans="1:17" ht="47.25" customHeight="1">
      <c r="A401" s="124" t="s">
        <v>932</v>
      </c>
      <c r="B401" s="80" t="s">
        <v>933</v>
      </c>
      <c r="C401" s="123">
        <f>C402</f>
        <v>158.50566</v>
      </c>
      <c r="D401" s="123">
        <f>D402</f>
        <v>0</v>
      </c>
      <c r="E401" s="123">
        <f>E402</f>
        <v>25</v>
      </c>
      <c r="F401" s="123">
        <f>F402</f>
        <v>0</v>
      </c>
      <c r="G401" s="123">
        <f>G402</f>
        <v>25</v>
      </c>
      <c r="H401" s="123">
        <f>H402</f>
        <v>76.50566</v>
      </c>
      <c r="I401" s="123">
        <f>I402</f>
        <v>57</v>
      </c>
      <c r="J401" s="123">
        <f>J402</f>
        <v>158.50566</v>
      </c>
      <c r="K401" s="123">
        <f>K402</f>
        <v>0</v>
      </c>
      <c r="L401" s="123">
        <f>L402</f>
        <v>25</v>
      </c>
      <c r="M401" s="123">
        <f>M402</f>
        <v>0</v>
      </c>
      <c r="N401" s="123">
        <f>N402</f>
        <v>25</v>
      </c>
      <c r="O401" s="123">
        <f>O402</f>
        <v>76.50566</v>
      </c>
      <c r="P401" s="123">
        <f>P402</f>
        <v>57</v>
      </c>
      <c r="Q401" s="172"/>
    </row>
    <row r="402" spans="1:17" ht="15.75" customHeight="1">
      <c r="A402" s="124" t="s">
        <v>934</v>
      </c>
      <c r="B402" s="80" t="s">
        <v>935</v>
      </c>
      <c r="C402" s="123">
        <f>C403+C404+C405+C406+C407+C408+C409+C410</f>
        <v>158.50566</v>
      </c>
      <c r="D402" s="123">
        <f>D403+D404+D405+D406+D407+D408+D409+D410</f>
        <v>0</v>
      </c>
      <c r="E402" s="123">
        <f>E403+E404+E405+E406+E407+E408+E409+E410</f>
        <v>25</v>
      </c>
      <c r="F402" s="123">
        <f>F403+F404+F405+F406+F407+F408+F409+F410</f>
        <v>0</v>
      </c>
      <c r="G402" s="123">
        <f>G403+G404+G405+G406+G407+G408+G409+G410</f>
        <v>25</v>
      </c>
      <c r="H402" s="123">
        <f>H403+H404+H405+H406+H407+H408+H409+H410</f>
        <v>76.50566</v>
      </c>
      <c r="I402" s="123">
        <f>I403+I404+I405+I406+I407+I408+I409+I410</f>
        <v>57</v>
      </c>
      <c r="J402" s="123">
        <f>J403+J404+J405+J406+J407+J408+J409+J410</f>
        <v>158.50566</v>
      </c>
      <c r="K402" s="123">
        <f>K403+K404+K405+K406+K407+K408+K409+K410</f>
        <v>0</v>
      </c>
      <c r="L402" s="123">
        <f>L403+L404+L405+L406+L407+L408+L409+L410</f>
        <v>25</v>
      </c>
      <c r="M402" s="123">
        <f>M403+M404+M405+M406+M407+M408+M409+M410</f>
        <v>0</v>
      </c>
      <c r="N402" s="123">
        <f>N403+N404+N405+N406+N407+N408+N409+N410</f>
        <v>25</v>
      </c>
      <c r="O402" s="123">
        <f>O403+O404+O405+O406+O407+O408+O409+O410</f>
        <v>76.50566</v>
      </c>
      <c r="P402" s="123">
        <f>P403+P404+P405+P406+P407+P408+P409+P410</f>
        <v>57</v>
      </c>
      <c r="Q402" s="172"/>
    </row>
    <row r="403" spans="1:17" ht="141.75" customHeight="1">
      <c r="A403" s="81" t="s">
        <v>936</v>
      </c>
      <c r="B403" s="165" t="s">
        <v>937</v>
      </c>
      <c r="C403" s="82">
        <v>34</v>
      </c>
      <c r="D403" s="82">
        <v>0</v>
      </c>
      <c r="E403" s="82">
        <v>0</v>
      </c>
      <c r="F403" s="82">
        <v>0</v>
      </c>
      <c r="G403" s="82">
        <v>0</v>
      </c>
      <c r="H403" s="82">
        <v>34</v>
      </c>
      <c r="I403" s="82">
        <v>0</v>
      </c>
      <c r="J403" s="82">
        <v>34</v>
      </c>
      <c r="K403" s="82">
        <v>0</v>
      </c>
      <c r="L403" s="82">
        <v>0</v>
      </c>
      <c r="M403" s="82">
        <v>0</v>
      </c>
      <c r="N403" s="82">
        <v>0</v>
      </c>
      <c r="O403" s="82">
        <v>34</v>
      </c>
      <c r="P403" s="82">
        <v>0</v>
      </c>
      <c r="Q403" s="168" t="s">
        <v>938</v>
      </c>
    </row>
    <row r="404" spans="1:17" ht="63" customHeight="1">
      <c r="A404" s="81" t="s">
        <v>939</v>
      </c>
      <c r="B404" s="165" t="s">
        <v>940</v>
      </c>
      <c r="C404" s="82">
        <f>H404</f>
        <v>15</v>
      </c>
      <c r="D404" s="82">
        <v>0</v>
      </c>
      <c r="E404" s="82">
        <v>0</v>
      </c>
      <c r="F404" s="82">
        <v>0</v>
      </c>
      <c r="G404" s="82">
        <v>0</v>
      </c>
      <c r="H404" s="82">
        <v>15</v>
      </c>
      <c r="I404" s="82">
        <v>0</v>
      </c>
      <c r="J404" s="82">
        <f aca="true" t="shared" si="148" ref="J404:J405">O404</f>
        <v>15</v>
      </c>
      <c r="K404" s="82">
        <v>0</v>
      </c>
      <c r="L404" s="82">
        <v>0</v>
      </c>
      <c r="M404" s="82">
        <v>0</v>
      </c>
      <c r="N404" s="82">
        <v>0</v>
      </c>
      <c r="O404" s="82">
        <v>15</v>
      </c>
      <c r="P404" s="82">
        <v>0</v>
      </c>
      <c r="Q404" s="168" t="s">
        <v>941</v>
      </c>
    </row>
    <row r="405" spans="1:17" ht="31.5" customHeight="1">
      <c r="A405" s="81" t="s">
        <v>942</v>
      </c>
      <c r="B405" s="165" t="s">
        <v>943</v>
      </c>
      <c r="C405" s="82">
        <v>10</v>
      </c>
      <c r="D405" s="82">
        <v>0</v>
      </c>
      <c r="E405" s="82">
        <v>0</v>
      </c>
      <c r="F405" s="82">
        <v>0</v>
      </c>
      <c r="G405" s="82">
        <v>0</v>
      </c>
      <c r="H405" s="82">
        <v>10</v>
      </c>
      <c r="I405" s="82">
        <v>0</v>
      </c>
      <c r="J405" s="82">
        <f t="shared" si="148"/>
        <v>10</v>
      </c>
      <c r="K405" s="82">
        <v>0</v>
      </c>
      <c r="L405" s="82">
        <v>0</v>
      </c>
      <c r="M405" s="82">
        <v>0</v>
      </c>
      <c r="N405" s="82">
        <v>0</v>
      </c>
      <c r="O405" s="82">
        <v>10</v>
      </c>
      <c r="P405" s="82">
        <v>0</v>
      </c>
      <c r="Q405" s="168" t="s">
        <v>944</v>
      </c>
    </row>
    <row r="406" spans="1:17" ht="47.25" customHeight="1">
      <c r="A406" s="81" t="s">
        <v>945</v>
      </c>
      <c r="B406" s="165" t="s">
        <v>946</v>
      </c>
      <c r="C406" s="82">
        <v>25</v>
      </c>
      <c r="D406" s="82">
        <v>0</v>
      </c>
      <c r="E406" s="82">
        <f>G406</f>
        <v>25</v>
      </c>
      <c r="F406" s="82">
        <v>0</v>
      </c>
      <c r="G406" s="82">
        <v>25</v>
      </c>
      <c r="H406" s="82">
        <v>0</v>
      </c>
      <c r="I406" s="82">
        <v>0</v>
      </c>
      <c r="J406" s="82">
        <v>25</v>
      </c>
      <c r="K406" s="82">
        <v>0</v>
      </c>
      <c r="L406" s="82">
        <f>N406</f>
        <v>25</v>
      </c>
      <c r="M406" s="82">
        <v>0</v>
      </c>
      <c r="N406" s="82">
        <v>25</v>
      </c>
      <c r="O406" s="82">
        <v>0</v>
      </c>
      <c r="P406" s="82">
        <v>0</v>
      </c>
      <c r="Q406" s="168" t="s">
        <v>192</v>
      </c>
    </row>
    <row r="407" spans="1:17" ht="78.75" customHeight="1">
      <c r="A407" s="81" t="s">
        <v>947</v>
      </c>
      <c r="B407" s="165" t="s">
        <v>948</v>
      </c>
      <c r="C407" s="82">
        <v>4</v>
      </c>
      <c r="D407" s="82">
        <v>0</v>
      </c>
      <c r="E407" s="82">
        <v>0</v>
      </c>
      <c r="F407" s="82">
        <v>0</v>
      </c>
      <c r="G407" s="82">
        <v>0</v>
      </c>
      <c r="H407" s="82">
        <v>4</v>
      </c>
      <c r="I407" s="82">
        <v>0</v>
      </c>
      <c r="J407" s="82">
        <v>4</v>
      </c>
      <c r="K407" s="82">
        <v>0</v>
      </c>
      <c r="L407" s="82">
        <v>0</v>
      </c>
      <c r="M407" s="82">
        <v>0</v>
      </c>
      <c r="N407" s="82">
        <v>0</v>
      </c>
      <c r="O407" s="82">
        <v>4</v>
      </c>
      <c r="P407" s="82">
        <v>0</v>
      </c>
      <c r="Q407" s="168" t="s">
        <v>949</v>
      </c>
    </row>
    <row r="408" spans="1:17" ht="47.25" customHeight="1">
      <c r="A408" s="81" t="s">
        <v>950</v>
      </c>
      <c r="B408" s="165" t="s">
        <v>951</v>
      </c>
      <c r="C408" s="82">
        <v>10.50566</v>
      </c>
      <c r="D408" s="82">
        <v>0</v>
      </c>
      <c r="E408" s="82">
        <v>0</v>
      </c>
      <c r="F408" s="82">
        <v>0</v>
      </c>
      <c r="G408" s="82">
        <v>0</v>
      </c>
      <c r="H408" s="82">
        <v>10.50566</v>
      </c>
      <c r="I408" s="82">
        <v>0</v>
      </c>
      <c r="J408" s="82">
        <v>10.50566</v>
      </c>
      <c r="K408" s="82">
        <v>0</v>
      </c>
      <c r="L408" s="82">
        <v>0</v>
      </c>
      <c r="M408" s="82">
        <v>0</v>
      </c>
      <c r="N408" s="82">
        <v>0</v>
      </c>
      <c r="O408" s="82">
        <v>10.50566</v>
      </c>
      <c r="P408" s="82">
        <v>0</v>
      </c>
      <c r="Q408" s="168" t="s">
        <v>952</v>
      </c>
    </row>
    <row r="409" spans="1:17" ht="31.5" customHeight="1">
      <c r="A409" s="81" t="s">
        <v>953</v>
      </c>
      <c r="B409" s="165" t="s">
        <v>954</v>
      </c>
      <c r="C409" s="82">
        <f>H409</f>
        <v>3</v>
      </c>
      <c r="D409" s="82">
        <v>0</v>
      </c>
      <c r="E409" s="82">
        <v>0</v>
      </c>
      <c r="F409" s="82">
        <v>0</v>
      </c>
      <c r="G409" s="82">
        <v>0</v>
      </c>
      <c r="H409" s="82">
        <v>3</v>
      </c>
      <c r="I409" s="82">
        <v>0</v>
      </c>
      <c r="J409" s="82">
        <f>O409</f>
        <v>3</v>
      </c>
      <c r="K409" s="82">
        <v>0</v>
      </c>
      <c r="L409" s="82">
        <v>0</v>
      </c>
      <c r="M409" s="82">
        <v>0</v>
      </c>
      <c r="N409" s="82">
        <v>0</v>
      </c>
      <c r="O409" s="82">
        <v>3</v>
      </c>
      <c r="P409" s="82">
        <v>0</v>
      </c>
      <c r="Q409" s="168" t="s">
        <v>955</v>
      </c>
    </row>
    <row r="410" spans="1:17" ht="31.5" customHeight="1">
      <c r="A410" s="81" t="s">
        <v>956</v>
      </c>
      <c r="B410" s="165" t="s">
        <v>957</v>
      </c>
      <c r="C410" s="82">
        <v>57</v>
      </c>
      <c r="D410" s="82">
        <v>0</v>
      </c>
      <c r="E410" s="82">
        <v>0</v>
      </c>
      <c r="F410" s="82">
        <v>0</v>
      </c>
      <c r="G410" s="82">
        <v>0</v>
      </c>
      <c r="H410" s="82">
        <v>0</v>
      </c>
      <c r="I410" s="82">
        <v>57</v>
      </c>
      <c r="J410" s="82">
        <v>57</v>
      </c>
      <c r="K410" s="82">
        <v>0</v>
      </c>
      <c r="L410" s="82">
        <v>0</v>
      </c>
      <c r="M410" s="82">
        <v>0</v>
      </c>
      <c r="N410" s="82">
        <v>0</v>
      </c>
      <c r="O410" s="82">
        <v>0</v>
      </c>
      <c r="P410" s="82">
        <v>57</v>
      </c>
      <c r="Q410" s="168" t="s">
        <v>958</v>
      </c>
    </row>
    <row r="411" spans="1:17" ht="63" customHeight="1">
      <c r="A411" s="124" t="s">
        <v>959</v>
      </c>
      <c r="B411" s="80" t="s">
        <v>960</v>
      </c>
      <c r="C411" s="123">
        <f>C412</f>
        <v>1063.03871</v>
      </c>
      <c r="D411" s="123">
        <f>D412</f>
        <v>0</v>
      </c>
      <c r="E411" s="123">
        <f>E412</f>
        <v>0</v>
      </c>
      <c r="F411" s="123">
        <f>F412</f>
        <v>0</v>
      </c>
      <c r="G411" s="123">
        <f>G412</f>
        <v>0</v>
      </c>
      <c r="H411" s="123">
        <f>H412</f>
        <v>1063.03871</v>
      </c>
      <c r="I411" s="123">
        <f>I412</f>
        <v>0</v>
      </c>
      <c r="J411" s="123">
        <f>J412</f>
        <v>1063.03871</v>
      </c>
      <c r="K411" s="123">
        <f>K412</f>
        <v>0</v>
      </c>
      <c r="L411" s="123">
        <f>L412</f>
        <v>0</v>
      </c>
      <c r="M411" s="123">
        <f>M412</f>
        <v>0</v>
      </c>
      <c r="N411" s="123">
        <f>N412</f>
        <v>0</v>
      </c>
      <c r="O411" s="123">
        <f>O412</f>
        <v>1063.03871</v>
      </c>
      <c r="P411" s="123">
        <f>P412</f>
        <v>0</v>
      </c>
      <c r="Q411" s="172"/>
    </row>
    <row r="412" spans="1:17" ht="31.5" customHeight="1">
      <c r="A412" s="124" t="s">
        <v>961</v>
      </c>
      <c r="B412" s="80" t="s">
        <v>962</v>
      </c>
      <c r="C412" s="123">
        <f>SUM(C413:C418)</f>
        <v>1063.03871</v>
      </c>
      <c r="D412" s="123">
        <f>SUM(D413:D418)</f>
        <v>0</v>
      </c>
      <c r="E412" s="123">
        <f>SUM(E413:E418)</f>
        <v>0</v>
      </c>
      <c r="F412" s="123">
        <f>SUM(F413:F418)</f>
        <v>0</v>
      </c>
      <c r="G412" s="123">
        <f>SUM(G413:G418)</f>
        <v>0</v>
      </c>
      <c r="H412" s="123">
        <f>SUM(H413:H418)</f>
        <v>1063.03871</v>
      </c>
      <c r="I412" s="123">
        <f>SUM(I413:I418)</f>
        <v>0</v>
      </c>
      <c r="J412" s="123">
        <f>SUM(J413:J418)</f>
        <v>1063.03871</v>
      </c>
      <c r="K412" s="123">
        <f>SUM(K413:K418)</f>
        <v>0</v>
      </c>
      <c r="L412" s="123">
        <f>SUM(L413:L418)</f>
        <v>0</v>
      </c>
      <c r="M412" s="123">
        <f>SUM(M413:M418)</f>
        <v>0</v>
      </c>
      <c r="N412" s="123">
        <f>SUM(N413:N418)</f>
        <v>0</v>
      </c>
      <c r="O412" s="123">
        <f>SUM(O413:O418)</f>
        <v>1063.03871</v>
      </c>
      <c r="P412" s="123">
        <f>SUM(P413:P418)</f>
        <v>0</v>
      </c>
      <c r="Q412" s="172"/>
    </row>
    <row r="413" spans="1:17" ht="141.75" customHeight="1">
      <c r="A413" s="81" t="s">
        <v>963</v>
      </c>
      <c r="B413" s="165" t="s">
        <v>964</v>
      </c>
      <c r="C413" s="82">
        <v>127.01976</v>
      </c>
      <c r="D413" s="82">
        <v>0</v>
      </c>
      <c r="E413" s="82">
        <v>0</v>
      </c>
      <c r="F413" s="82">
        <v>0</v>
      </c>
      <c r="G413" s="82">
        <v>0</v>
      </c>
      <c r="H413" s="82">
        <v>127.01976</v>
      </c>
      <c r="I413" s="82">
        <v>0</v>
      </c>
      <c r="J413" s="82">
        <v>127.01976</v>
      </c>
      <c r="K413" s="82">
        <v>0</v>
      </c>
      <c r="L413" s="82">
        <v>0</v>
      </c>
      <c r="M413" s="82">
        <v>0</v>
      </c>
      <c r="N413" s="82">
        <v>0</v>
      </c>
      <c r="O413" s="82">
        <v>127.01976</v>
      </c>
      <c r="P413" s="82">
        <v>0</v>
      </c>
      <c r="Q413" s="168" t="s">
        <v>965</v>
      </c>
    </row>
    <row r="414" spans="1:17" ht="126" customHeight="1">
      <c r="A414" s="81" t="s">
        <v>966</v>
      </c>
      <c r="B414" s="165" t="s">
        <v>967</v>
      </c>
      <c r="C414" s="82">
        <v>116.31892</v>
      </c>
      <c r="D414" s="82">
        <v>0</v>
      </c>
      <c r="E414" s="82">
        <v>0</v>
      </c>
      <c r="F414" s="82">
        <v>0</v>
      </c>
      <c r="G414" s="82">
        <v>0</v>
      </c>
      <c r="H414" s="82">
        <v>116.31892</v>
      </c>
      <c r="I414" s="82">
        <v>0</v>
      </c>
      <c r="J414" s="82">
        <v>116.31892</v>
      </c>
      <c r="K414" s="82">
        <v>0</v>
      </c>
      <c r="L414" s="82">
        <v>0</v>
      </c>
      <c r="M414" s="82">
        <v>0</v>
      </c>
      <c r="N414" s="82">
        <v>0</v>
      </c>
      <c r="O414" s="82">
        <v>116.31892</v>
      </c>
      <c r="P414" s="82">
        <v>0</v>
      </c>
      <c r="Q414" s="168" t="s">
        <v>968</v>
      </c>
    </row>
    <row r="415" spans="1:17" ht="63" customHeight="1">
      <c r="A415" s="81" t="s">
        <v>969</v>
      </c>
      <c r="B415" s="165" t="s">
        <v>970</v>
      </c>
      <c r="C415" s="82">
        <v>296.36005</v>
      </c>
      <c r="D415" s="82">
        <v>0</v>
      </c>
      <c r="E415" s="82">
        <v>0</v>
      </c>
      <c r="F415" s="82">
        <v>0</v>
      </c>
      <c r="G415" s="82">
        <v>0</v>
      </c>
      <c r="H415" s="82">
        <v>296.36005</v>
      </c>
      <c r="I415" s="82">
        <v>0</v>
      </c>
      <c r="J415" s="82">
        <v>296.36005</v>
      </c>
      <c r="K415" s="82">
        <v>0</v>
      </c>
      <c r="L415" s="82">
        <v>0</v>
      </c>
      <c r="M415" s="82">
        <v>0</v>
      </c>
      <c r="N415" s="82">
        <v>0</v>
      </c>
      <c r="O415" s="82">
        <v>296.36005</v>
      </c>
      <c r="P415" s="82">
        <v>0</v>
      </c>
      <c r="Q415" s="168" t="s">
        <v>970</v>
      </c>
    </row>
    <row r="416" spans="1:17" ht="94.5" customHeight="1">
      <c r="A416" s="81" t="s">
        <v>971</v>
      </c>
      <c r="B416" s="165" t="s">
        <v>972</v>
      </c>
      <c r="C416" s="82">
        <v>66.55815</v>
      </c>
      <c r="D416" s="82">
        <v>0</v>
      </c>
      <c r="E416" s="82">
        <v>0</v>
      </c>
      <c r="F416" s="82">
        <v>0</v>
      </c>
      <c r="G416" s="82">
        <v>0</v>
      </c>
      <c r="H416" s="82">
        <v>66.55815</v>
      </c>
      <c r="I416" s="82">
        <v>0</v>
      </c>
      <c r="J416" s="82">
        <v>66.55815</v>
      </c>
      <c r="K416" s="82">
        <v>0</v>
      </c>
      <c r="L416" s="82">
        <v>0</v>
      </c>
      <c r="M416" s="82">
        <v>0</v>
      </c>
      <c r="N416" s="82">
        <v>0</v>
      </c>
      <c r="O416" s="82">
        <v>66.55815</v>
      </c>
      <c r="P416" s="82">
        <v>0</v>
      </c>
      <c r="Q416" s="168" t="s">
        <v>973</v>
      </c>
    </row>
    <row r="417" spans="1:17" ht="78.75" customHeight="1">
      <c r="A417" s="81" t="s">
        <v>974</v>
      </c>
      <c r="B417" s="165" t="s">
        <v>975</v>
      </c>
      <c r="C417" s="82">
        <v>368.01176</v>
      </c>
      <c r="D417" s="82">
        <v>0</v>
      </c>
      <c r="E417" s="82">
        <v>0</v>
      </c>
      <c r="F417" s="82">
        <v>0</v>
      </c>
      <c r="G417" s="82">
        <v>0</v>
      </c>
      <c r="H417" s="82">
        <v>368.01176</v>
      </c>
      <c r="I417" s="82">
        <v>0</v>
      </c>
      <c r="J417" s="82">
        <v>368.01176</v>
      </c>
      <c r="K417" s="82">
        <v>0</v>
      </c>
      <c r="L417" s="82">
        <v>0</v>
      </c>
      <c r="M417" s="82">
        <v>0</v>
      </c>
      <c r="N417" s="82">
        <v>0</v>
      </c>
      <c r="O417" s="82">
        <f>H417</f>
        <v>368.01176</v>
      </c>
      <c r="P417" s="82">
        <v>0</v>
      </c>
      <c r="Q417" s="168" t="s">
        <v>976</v>
      </c>
    </row>
    <row r="418" spans="1:17" ht="94.5" customHeight="1">
      <c r="A418" s="81" t="s">
        <v>977</v>
      </c>
      <c r="B418" s="165" t="s">
        <v>978</v>
      </c>
      <c r="C418" s="82">
        <v>88.77007</v>
      </c>
      <c r="D418" s="82">
        <v>0</v>
      </c>
      <c r="E418" s="82">
        <v>0</v>
      </c>
      <c r="F418" s="82">
        <v>0</v>
      </c>
      <c r="G418" s="82">
        <v>0</v>
      </c>
      <c r="H418" s="82">
        <v>88.77007</v>
      </c>
      <c r="I418" s="82">
        <v>0</v>
      </c>
      <c r="J418" s="82">
        <v>88.77007</v>
      </c>
      <c r="K418" s="82">
        <v>0</v>
      </c>
      <c r="L418" s="82">
        <v>0</v>
      </c>
      <c r="M418" s="82">
        <v>0</v>
      </c>
      <c r="N418" s="82">
        <v>0</v>
      </c>
      <c r="O418" s="82">
        <v>88.77007</v>
      </c>
      <c r="P418" s="82">
        <v>0</v>
      </c>
      <c r="Q418" s="168" t="s">
        <v>979</v>
      </c>
    </row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3">
    <mergeCell ref="A2:Q2"/>
    <mergeCell ref="A4:A8"/>
    <mergeCell ref="B4:B8"/>
    <mergeCell ref="C4:C8"/>
    <mergeCell ref="D4:I4"/>
    <mergeCell ref="J4:P4"/>
    <mergeCell ref="Q4:Q8"/>
    <mergeCell ref="D5:D8"/>
    <mergeCell ref="E5:H5"/>
    <mergeCell ref="I5:I8"/>
    <mergeCell ref="J5:J8"/>
    <mergeCell ref="K5:K8"/>
    <mergeCell ref="L5:O5"/>
    <mergeCell ref="P5:P8"/>
    <mergeCell ref="E6:G6"/>
    <mergeCell ref="H6:H8"/>
    <mergeCell ref="L6:N6"/>
    <mergeCell ref="O6:O8"/>
    <mergeCell ref="E7:E8"/>
    <mergeCell ref="F7:G7"/>
    <mergeCell ref="L7:L8"/>
    <mergeCell ref="M7:N7"/>
    <mergeCell ref="Q348:Q350"/>
  </mergeCells>
  <printOptions/>
  <pageMargins left="0.27569444444444446" right="0.19652777777777777" top="0.27569444444444446" bottom="0.19652777777777777" header="0.5118055555555555" footer="0.5118055555555555"/>
  <pageSetup horizontalDpi="300" verticalDpi="300" orientation="landscape" paperSize="9" scale="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7"/>
  <sheetViews>
    <sheetView view="pageBreakPreview" zoomScaleNormal="50" zoomScaleSheetLayoutView="100" workbookViewId="0" topLeftCell="A298">
      <selection activeCell="A309" sqref="A309"/>
    </sheetView>
  </sheetViews>
  <sheetFormatPr defaultColWidth="9.140625" defaultRowHeight="15"/>
  <cols>
    <col min="1" max="1" width="4.421875" style="0" customWidth="1"/>
    <col min="2" max="2" width="24.28125" style="0" customWidth="1"/>
    <col min="3" max="3" width="7.8515625" style="0" customWidth="1"/>
    <col min="4" max="4" width="40.421875" style="0" customWidth="1"/>
    <col min="5" max="5" width="8.57421875" style="0" customWidth="1"/>
    <col min="6" max="6" width="9.140625" style="0" customWidth="1"/>
    <col min="7" max="7" width="10.7109375" style="0" customWidth="1"/>
    <col min="8" max="8" width="13.140625" style="0" customWidth="1"/>
    <col min="9" max="9" width="14.8515625" style="0" customWidth="1"/>
    <col min="10" max="10" width="16.00390625" style="0" customWidth="1"/>
    <col min="11" max="11" width="11.28125" style="0" customWidth="1"/>
    <col min="12" max="12" width="21.8515625" style="0" customWidth="1"/>
  </cols>
  <sheetData>
    <row r="1" spans="1:12" ht="37.5" customHeight="1">
      <c r="A1" s="175" t="s">
        <v>980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ht="16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 customHeight="1">
      <c r="A3" s="176" t="s">
        <v>1</v>
      </c>
      <c r="B3" s="176" t="s">
        <v>981</v>
      </c>
      <c r="C3" s="176" t="s">
        <v>982</v>
      </c>
      <c r="D3" s="176" t="s">
        <v>983</v>
      </c>
      <c r="E3" s="176"/>
      <c r="F3" s="176"/>
      <c r="G3" s="176"/>
      <c r="H3" s="176"/>
      <c r="I3" s="176" t="s">
        <v>984</v>
      </c>
      <c r="J3" s="176"/>
      <c r="K3" s="176"/>
      <c r="L3" s="176" t="s">
        <v>985</v>
      </c>
    </row>
    <row r="4" spans="1:12" ht="15" customHeight="1">
      <c r="A4" s="176"/>
      <c r="B4" s="176"/>
      <c r="C4" s="176"/>
      <c r="D4" s="176" t="s">
        <v>986</v>
      </c>
      <c r="E4" s="176" t="s">
        <v>987</v>
      </c>
      <c r="F4" s="176" t="s">
        <v>988</v>
      </c>
      <c r="G4" s="176" t="s">
        <v>989</v>
      </c>
      <c r="H4" s="176" t="s">
        <v>990</v>
      </c>
      <c r="I4" s="176"/>
      <c r="J4" s="176"/>
      <c r="K4" s="176"/>
      <c r="L4" s="176"/>
    </row>
    <row r="5" spans="1:12" ht="33.75" customHeight="1">
      <c r="A5" s="176"/>
      <c r="B5" s="176"/>
      <c r="C5" s="176"/>
      <c r="D5" s="176"/>
      <c r="E5" s="176"/>
      <c r="F5" s="176"/>
      <c r="G5" s="176"/>
      <c r="H5" s="176"/>
      <c r="I5" s="176" t="s">
        <v>988</v>
      </c>
      <c r="J5" s="176" t="s">
        <v>989</v>
      </c>
      <c r="K5" s="176" t="s">
        <v>990</v>
      </c>
      <c r="L5" s="176"/>
    </row>
    <row r="6" spans="1:12" ht="15.75">
      <c r="A6" s="176">
        <v>1</v>
      </c>
      <c r="B6" s="176">
        <v>2</v>
      </c>
      <c r="C6" s="176">
        <v>3</v>
      </c>
      <c r="D6" s="176">
        <v>4</v>
      </c>
      <c r="E6" s="176">
        <v>5</v>
      </c>
      <c r="F6" s="176">
        <v>6</v>
      </c>
      <c r="G6" s="176">
        <v>7</v>
      </c>
      <c r="H6" s="176">
        <v>8</v>
      </c>
      <c r="I6" s="176">
        <v>9</v>
      </c>
      <c r="J6" s="176">
        <v>10</v>
      </c>
      <c r="K6" s="176">
        <v>11</v>
      </c>
      <c r="L6" s="176">
        <v>12</v>
      </c>
    </row>
    <row r="7" spans="1:12" ht="15" customHeight="1">
      <c r="A7" s="177" t="s">
        <v>991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</row>
    <row r="8" spans="1:12" ht="41.25" customHeight="1">
      <c r="A8" s="178">
        <v>1</v>
      </c>
      <c r="B8" s="179" t="s">
        <v>24</v>
      </c>
      <c r="C8" s="180" t="s">
        <v>992</v>
      </c>
      <c r="D8" s="179" t="s">
        <v>993</v>
      </c>
      <c r="E8" s="178" t="s">
        <v>994</v>
      </c>
      <c r="F8" s="178">
        <v>7</v>
      </c>
      <c r="G8" s="178">
        <v>7</v>
      </c>
      <c r="H8" s="178">
        <v>0</v>
      </c>
      <c r="I8" s="181">
        <v>15587.72097</v>
      </c>
      <c r="J8" s="181">
        <v>15579.90882</v>
      </c>
      <c r="K8" s="182">
        <f aca="true" t="shared" si="0" ref="K8:K14">J8-I8</f>
        <v>-7.812149999999747</v>
      </c>
      <c r="L8" s="178" t="s">
        <v>995</v>
      </c>
    </row>
    <row r="9" spans="1:12" ht="36.75" customHeight="1">
      <c r="A9" s="178"/>
      <c r="B9" s="179"/>
      <c r="C9" s="180"/>
      <c r="D9" s="179" t="s">
        <v>996</v>
      </c>
      <c r="E9" s="178" t="s">
        <v>994</v>
      </c>
      <c r="F9" s="178">
        <v>9</v>
      </c>
      <c r="G9" s="178">
        <v>9</v>
      </c>
      <c r="H9" s="178">
        <v>0</v>
      </c>
      <c r="I9" s="181"/>
      <c r="J9" s="181"/>
      <c r="K9" s="182">
        <f t="shared" si="0"/>
        <v>0</v>
      </c>
      <c r="L9" s="178"/>
    </row>
    <row r="10" spans="1:12" ht="53.25" customHeight="1">
      <c r="A10" s="178"/>
      <c r="B10" s="179"/>
      <c r="C10" s="180"/>
      <c r="D10" s="179" t="s">
        <v>997</v>
      </c>
      <c r="E10" s="178" t="s">
        <v>998</v>
      </c>
      <c r="F10" s="178">
        <v>15</v>
      </c>
      <c r="G10" s="178">
        <v>15</v>
      </c>
      <c r="H10" s="183" t="s">
        <v>999</v>
      </c>
      <c r="I10" s="181"/>
      <c r="J10" s="181"/>
      <c r="K10" s="182">
        <f t="shared" si="0"/>
        <v>0</v>
      </c>
      <c r="L10" s="178"/>
    </row>
    <row r="11" spans="1:12" ht="42.75" customHeight="1">
      <c r="A11" s="178"/>
      <c r="B11" s="179"/>
      <c r="C11" s="180"/>
      <c r="D11" s="179" t="s">
        <v>1000</v>
      </c>
      <c r="E11" s="178" t="s">
        <v>998</v>
      </c>
      <c r="F11" s="178">
        <v>4</v>
      </c>
      <c r="G11" s="178">
        <v>4</v>
      </c>
      <c r="H11" s="183" t="s">
        <v>999</v>
      </c>
      <c r="I11" s="181"/>
      <c r="J11" s="181"/>
      <c r="K11" s="182">
        <f t="shared" si="0"/>
        <v>0</v>
      </c>
      <c r="L11" s="178"/>
    </row>
    <row r="12" spans="1:12" ht="39" customHeight="1">
      <c r="A12" s="178"/>
      <c r="B12" s="179"/>
      <c r="C12" s="180"/>
      <c r="D12" s="184" t="s">
        <v>1001</v>
      </c>
      <c r="E12" s="178" t="s">
        <v>998</v>
      </c>
      <c r="F12" s="178">
        <v>0</v>
      </c>
      <c r="G12" s="178">
        <v>0</v>
      </c>
      <c r="H12" s="183" t="s">
        <v>999</v>
      </c>
      <c r="I12" s="181"/>
      <c r="J12" s="181"/>
      <c r="K12" s="182">
        <f t="shared" si="0"/>
        <v>0</v>
      </c>
      <c r="L12" s="178"/>
    </row>
    <row r="13" spans="1:12" ht="60" customHeight="1">
      <c r="A13" s="178"/>
      <c r="B13" s="179"/>
      <c r="C13" s="180"/>
      <c r="D13" s="184" t="s">
        <v>1002</v>
      </c>
      <c r="E13" s="178" t="s">
        <v>998</v>
      </c>
      <c r="F13" s="178">
        <v>1</v>
      </c>
      <c r="G13" s="178">
        <v>1</v>
      </c>
      <c r="H13" s="183" t="s">
        <v>999</v>
      </c>
      <c r="I13" s="181"/>
      <c r="J13" s="181"/>
      <c r="K13" s="182">
        <f t="shared" si="0"/>
        <v>0</v>
      </c>
      <c r="L13" s="178"/>
    </row>
    <row r="14" spans="1:12" ht="92.25" customHeight="1">
      <c r="A14" s="178">
        <v>2</v>
      </c>
      <c r="B14" s="179" t="s">
        <v>48</v>
      </c>
      <c r="C14" s="180" t="s">
        <v>992</v>
      </c>
      <c r="D14" s="179" t="s">
        <v>1003</v>
      </c>
      <c r="E14" s="178" t="s">
        <v>1004</v>
      </c>
      <c r="F14" s="178">
        <v>100</v>
      </c>
      <c r="G14" s="178">
        <v>100</v>
      </c>
      <c r="H14" s="178">
        <v>0</v>
      </c>
      <c r="I14" s="181">
        <v>57474.94785</v>
      </c>
      <c r="J14" s="181">
        <v>57253.49846</v>
      </c>
      <c r="K14" s="182">
        <f t="shared" si="0"/>
        <v>-221.4493899999943</v>
      </c>
      <c r="L14" s="178" t="s">
        <v>995</v>
      </c>
    </row>
    <row r="15" spans="1:12" ht="15.75" customHeight="1">
      <c r="A15" s="185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</row>
    <row r="16" spans="1:12" ht="15.75" customHeight="1">
      <c r="A16" s="186" t="s">
        <v>59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</row>
    <row r="17" spans="1:12" ht="89.25" customHeight="1">
      <c r="A17" s="185">
        <v>1</v>
      </c>
      <c r="B17" s="187" t="s">
        <v>1005</v>
      </c>
      <c r="C17" s="188">
        <v>2022</v>
      </c>
      <c r="D17" s="189" t="s">
        <v>1006</v>
      </c>
      <c r="E17" s="190" t="s">
        <v>1007</v>
      </c>
      <c r="F17" s="190">
        <v>15</v>
      </c>
      <c r="G17" s="191">
        <v>0</v>
      </c>
      <c r="H17" s="191">
        <v>-15</v>
      </c>
      <c r="I17" s="191"/>
      <c r="J17" s="191"/>
      <c r="K17" s="191"/>
      <c r="L17" s="179" t="s">
        <v>995</v>
      </c>
    </row>
    <row r="18" spans="1:12" ht="45.75" customHeight="1">
      <c r="A18" s="185"/>
      <c r="B18" s="192" t="s">
        <v>1008</v>
      </c>
      <c r="C18" s="188"/>
      <c r="D18" s="189" t="s">
        <v>1009</v>
      </c>
      <c r="E18" s="190" t="s">
        <v>1004</v>
      </c>
      <c r="F18" s="190">
        <v>1.5</v>
      </c>
      <c r="G18" s="190">
        <v>1.5</v>
      </c>
      <c r="H18" s="191" t="s">
        <v>192</v>
      </c>
      <c r="I18" s="191"/>
      <c r="J18" s="191"/>
      <c r="K18" s="191"/>
      <c r="L18" s="179"/>
    </row>
    <row r="19" spans="1:12" ht="47.25">
      <c r="A19" s="185"/>
      <c r="B19" s="185"/>
      <c r="C19" s="188"/>
      <c r="D19" s="189" t="s">
        <v>1010</v>
      </c>
      <c r="E19" s="190" t="s">
        <v>994</v>
      </c>
      <c r="F19" s="190">
        <v>1</v>
      </c>
      <c r="G19" s="190">
        <v>1</v>
      </c>
      <c r="H19" s="191" t="s">
        <v>192</v>
      </c>
      <c r="I19" s="191"/>
      <c r="J19" s="191"/>
      <c r="K19" s="191"/>
      <c r="L19" s="179"/>
    </row>
    <row r="20" spans="1:12" ht="36">
      <c r="A20" s="185"/>
      <c r="B20" s="185"/>
      <c r="C20" s="188"/>
      <c r="D20" s="189" t="s">
        <v>1011</v>
      </c>
      <c r="E20" s="190" t="s">
        <v>1007</v>
      </c>
      <c r="F20" s="190">
        <v>80</v>
      </c>
      <c r="G20" s="191">
        <v>95</v>
      </c>
      <c r="H20" s="193" t="s">
        <v>1012</v>
      </c>
      <c r="I20" s="191"/>
      <c r="J20" s="191"/>
      <c r="K20" s="191"/>
      <c r="L20" s="179"/>
    </row>
    <row r="21" spans="1:12" ht="36">
      <c r="A21" s="185"/>
      <c r="B21" s="185"/>
      <c r="C21" s="188"/>
      <c r="D21" s="189" t="s">
        <v>1013</v>
      </c>
      <c r="E21" s="190" t="s">
        <v>1007</v>
      </c>
      <c r="F21" s="190">
        <v>3</v>
      </c>
      <c r="G21" s="191">
        <v>9</v>
      </c>
      <c r="H21" s="193" t="s">
        <v>1014</v>
      </c>
      <c r="I21" s="191"/>
      <c r="J21" s="191"/>
      <c r="K21" s="191"/>
      <c r="L21" s="179"/>
    </row>
    <row r="22" spans="1:12" ht="36">
      <c r="A22" s="185"/>
      <c r="B22" s="185"/>
      <c r="C22" s="188"/>
      <c r="D22" s="189" t="s">
        <v>1015</v>
      </c>
      <c r="E22" s="190" t="s">
        <v>1007</v>
      </c>
      <c r="F22" s="190">
        <v>3</v>
      </c>
      <c r="G22" s="191">
        <v>8</v>
      </c>
      <c r="H22" s="193" t="s">
        <v>1016</v>
      </c>
      <c r="I22" s="191"/>
      <c r="J22" s="191"/>
      <c r="K22" s="191"/>
      <c r="L22" s="179"/>
    </row>
    <row r="23" spans="1:12" ht="40.5">
      <c r="A23" s="185"/>
      <c r="B23" s="185"/>
      <c r="C23" s="188"/>
      <c r="D23" s="194" t="s">
        <v>1017</v>
      </c>
      <c r="E23" s="190" t="s">
        <v>1007</v>
      </c>
      <c r="F23" s="190">
        <v>15</v>
      </c>
      <c r="G23" s="191">
        <v>408</v>
      </c>
      <c r="H23" s="193" t="s">
        <v>1018</v>
      </c>
      <c r="I23" s="191"/>
      <c r="J23" s="191"/>
      <c r="K23" s="191"/>
      <c r="L23" s="179"/>
    </row>
    <row r="24" spans="1:12" ht="15.75">
      <c r="A24" s="186" t="s">
        <v>64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</row>
    <row r="25" spans="1:12" ht="39" customHeight="1">
      <c r="A25" s="185">
        <v>1</v>
      </c>
      <c r="B25" s="179" t="s">
        <v>1019</v>
      </c>
      <c r="C25" s="188">
        <v>2022</v>
      </c>
      <c r="D25" s="179" t="s">
        <v>1020</v>
      </c>
      <c r="E25" s="185" t="s">
        <v>1021</v>
      </c>
      <c r="F25" s="185">
        <v>60</v>
      </c>
      <c r="G25" s="185">
        <v>60</v>
      </c>
      <c r="H25" s="185">
        <v>0</v>
      </c>
      <c r="I25" s="195">
        <v>60</v>
      </c>
      <c r="J25" s="195">
        <v>60</v>
      </c>
      <c r="K25" s="195">
        <f>I25-J25</f>
        <v>0</v>
      </c>
      <c r="L25" s="196" t="s">
        <v>1022</v>
      </c>
    </row>
    <row r="26" spans="1:12" ht="48" customHeight="1">
      <c r="A26" s="185"/>
      <c r="B26" s="179"/>
      <c r="C26" s="188"/>
      <c r="D26" s="179" t="s">
        <v>1023</v>
      </c>
      <c r="E26" s="185" t="s">
        <v>1021</v>
      </c>
      <c r="F26" s="185">
        <v>20</v>
      </c>
      <c r="G26" s="185">
        <v>24</v>
      </c>
      <c r="H26" s="185">
        <v>0</v>
      </c>
      <c r="I26" s="195"/>
      <c r="J26" s="195"/>
      <c r="K26" s="195"/>
      <c r="L26" s="196"/>
    </row>
    <row r="27" spans="1:12" ht="36" customHeight="1">
      <c r="A27" s="185">
        <v>2</v>
      </c>
      <c r="B27" s="179" t="s">
        <v>1024</v>
      </c>
      <c r="C27" s="188"/>
      <c r="D27" s="179" t="s">
        <v>1025</v>
      </c>
      <c r="E27" s="178" t="s">
        <v>1026</v>
      </c>
      <c r="F27" s="185">
        <v>6</v>
      </c>
      <c r="G27" s="185">
        <v>6</v>
      </c>
      <c r="H27" s="185">
        <v>0</v>
      </c>
      <c r="I27" s="195">
        <v>0</v>
      </c>
      <c r="J27" s="195">
        <v>0</v>
      </c>
      <c r="K27" s="195">
        <f>I27-J27</f>
        <v>0</v>
      </c>
      <c r="L27" s="196"/>
    </row>
    <row r="28" spans="1:12" ht="53.25" customHeight="1">
      <c r="A28" s="185"/>
      <c r="B28" s="179"/>
      <c r="C28" s="188"/>
      <c r="D28" s="179" t="s">
        <v>1027</v>
      </c>
      <c r="E28" s="185" t="s">
        <v>1028</v>
      </c>
      <c r="F28" s="185">
        <v>500</v>
      </c>
      <c r="G28" s="185">
        <v>500</v>
      </c>
      <c r="H28" s="185">
        <v>0</v>
      </c>
      <c r="I28" s="195"/>
      <c r="J28" s="195"/>
      <c r="K28" s="195"/>
      <c r="L28" s="196"/>
    </row>
    <row r="29" spans="1:12" ht="24.75" customHeight="1">
      <c r="A29" s="185">
        <v>3</v>
      </c>
      <c r="B29" s="179" t="s">
        <v>1029</v>
      </c>
      <c r="C29" s="188"/>
      <c r="D29" s="179" t="s">
        <v>1030</v>
      </c>
      <c r="E29" s="178" t="s">
        <v>1031</v>
      </c>
      <c r="F29" s="185">
        <v>24</v>
      </c>
      <c r="G29" s="185">
        <v>35</v>
      </c>
      <c r="H29" s="185">
        <v>0</v>
      </c>
      <c r="I29" s="195">
        <v>57</v>
      </c>
      <c r="J29" s="195">
        <v>57</v>
      </c>
      <c r="K29" s="195">
        <f>I29-J29</f>
        <v>0</v>
      </c>
      <c r="L29" s="196"/>
    </row>
    <row r="30" spans="1:12" ht="36">
      <c r="A30" s="185"/>
      <c r="B30" s="179"/>
      <c r="C30" s="188"/>
      <c r="D30" s="179" t="s">
        <v>1032</v>
      </c>
      <c r="E30" s="185" t="s">
        <v>1028</v>
      </c>
      <c r="F30" s="185">
        <v>600</v>
      </c>
      <c r="G30" s="197">
        <v>1500</v>
      </c>
      <c r="H30" s="185">
        <v>0</v>
      </c>
      <c r="I30" s="195"/>
      <c r="J30" s="195"/>
      <c r="K30" s="195"/>
      <c r="L30" s="196"/>
    </row>
    <row r="31" spans="1:12" ht="85.5" customHeight="1">
      <c r="A31" s="185"/>
      <c r="B31" s="179"/>
      <c r="C31" s="188"/>
      <c r="D31" s="179" t="s">
        <v>1033</v>
      </c>
      <c r="E31" s="185" t="s">
        <v>1004</v>
      </c>
      <c r="F31" s="185">
        <v>85</v>
      </c>
      <c r="G31" s="185">
        <v>95</v>
      </c>
      <c r="H31" s="185">
        <v>0</v>
      </c>
      <c r="I31" s="195"/>
      <c r="J31" s="195"/>
      <c r="K31" s="195"/>
      <c r="L31" s="196"/>
    </row>
    <row r="32" spans="1:12" ht="24.75" customHeight="1">
      <c r="A32" s="185">
        <v>4</v>
      </c>
      <c r="B32" s="179" t="s">
        <v>1034</v>
      </c>
      <c r="C32" s="188"/>
      <c r="D32" s="179" t="s">
        <v>1035</v>
      </c>
      <c r="E32" s="178" t="s">
        <v>1031</v>
      </c>
      <c r="F32" s="185">
        <v>24</v>
      </c>
      <c r="G32" s="185">
        <f aca="true" t="shared" si="1" ref="G32:G33">G29</f>
        <v>35</v>
      </c>
      <c r="H32" s="185">
        <f aca="true" t="shared" si="2" ref="H32:H33">H29</f>
        <v>0</v>
      </c>
      <c r="I32" s="195"/>
      <c r="J32" s="195"/>
      <c r="K32" s="195"/>
      <c r="L32" s="196"/>
    </row>
    <row r="33" spans="1:12" ht="96" customHeight="1">
      <c r="A33" s="185"/>
      <c r="B33" s="179"/>
      <c r="C33" s="188"/>
      <c r="D33" s="179" t="s">
        <v>1036</v>
      </c>
      <c r="E33" s="185" t="s">
        <v>998</v>
      </c>
      <c r="F33" s="185">
        <v>600</v>
      </c>
      <c r="G33" s="185">
        <f t="shared" si="1"/>
        <v>1500</v>
      </c>
      <c r="H33" s="185">
        <f t="shared" si="2"/>
        <v>0</v>
      </c>
      <c r="I33" s="195"/>
      <c r="J33" s="195"/>
      <c r="K33" s="195"/>
      <c r="L33" s="196"/>
    </row>
    <row r="34" spans="1:12" ht="24.75" customHeight="1">
      <c r="A34" s="185">
        <v>5</v>
      </c>
      <c r="B34" s="179" t="s">
        <v>1037</v>
      </c>
      <c r="C34" s="188"/>
      <c r="D34" s="179" t="s">
        <v>1038</v>
      </c>
      <c r="E34" s="178" t="s">
        <v>1031</v>
      </c>
      <c r="F34" s="185">
        <v>12</v>
      </c>
      <c r="G34" s="185">
        <v>12</v>
      </c>
      <c r="H34" s="185">
        <f>F34-G34</f>
        <v>0</v>
      </c>
      <c r="I34" s="195">
        <v>2.97</v>
      </c>
      <c r="J34" s="195">
        <v>2.97</v>
      </c>
      <c r="K34" s="195">
        <f>I34-J34</f>
        <v>0</v>
      </c>
      <c r="L34" s="196"/>
    </row>
    <row r="35" spans="1:12" ht="63" customHeight="1">
      <c r="A35" s="185"/>
      <c r="B35" s="179"/>
      <c r="C35" s="188"/>
      <c r="D35" s="179" t="s">
        <v>1039</v>
      </c>
      <c r="E35" s="185" t="s">
        <v>998</v>
      </c>
      <c r="F35" s="185">
        <v>300</v>
      </c>
      <c r="G35" s="185">
        <v>1000</v>
      </c>
      <c r="H35" s="185">
        <v>0</v>
      </c>
      <c r="I35" s="195"/>
      <c r="J35" s="195"/>
      <c r="K35" s="195"/>
      <c r="L35" s="196"/>
    </row>
    <row r="36" spans="1:12" ht="15.75" customHeight="1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</row>
    <row r="37" spans="1:12" ht="27.75" customHeight="1">
      <c r="A37" s="198" t="s">
        <v>101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</row>
    <row r="38" spans="1:12" ht="15.75" customHeight="1">
      <c r="A38" s="176" t="s">
        <v>1040</v>
      </c>
      <c r="B38" s="199" t="s">
        <v>1041</v>
      </c>
      <c r="C38" s="199"/>
      <c r="D38" s="199"/>
      <c r="E38" s="199"/>
      <c r="F38" s="199"/>
      <c r="G38" s="199"/>
      <c r="H38" s="199"/>
      <c r="I38" s="199"/>
      <c r="J38" s="199"/>
      <c r="K38" s="199"/>
      <c r="L38" s="199"/>
    </row>
    <row r="39" spans="1:12" ht="62.25" customHeight="1">
      <c r="A39" s="200" t="s">
        <v>1042</v>
      </c>
      <c r="B39" s="199" t="s">
        <v>105</v>
      </c>
      <c r="C39" s="201">
        <v>2022</v>
      </c>
      <c r="D39" s="199" t="s">
        <v>1043</v>
      </c>
      <c r="E39" s="176" t="s">
        <v>994</v>
      </c>
      <c r="F39" s="176">
        <v>26</v>
      </c>
      <c r="G39" s="176">
        <v>26</v>
      </c>
      <c r="H39" s="202">
        <f>(G39*100/F39)-100</f>
        <v>0</v>
      </c>
      <c r="I39" s="203">
        <v>286.71972</v>
      </c>
      <c r="J39" s="203">
        <f>I39</f>
        <v>286.71972</v>
      </c>
      <c r="K39" s="204">
        <f>(J39*100/I39)-100</f>
        <v>0</v>
      </c>
      <c r="L39" s="176"/>
    </row>
    <row r="40" spans="1:12" ht="47.25" customHeight="1">
      <c r="A40" s="200" t="s">
        <v>1044</v>
      </c>
      <c r="B40" s="199" t="s">
        <v>1045</v>
      </c>
      <c r="C40" s="201">
        <v>2022</v>
      </c>
      <c r="D40" s="199" t="s">
        <v>1046</v>
      </c>
      <c r="E40" s="176" t="s">
        <v>1047</v>
      </c>
      <c r="F40" s="176">
        <v>0</v>
      </c>
      <c r="G40" s="176">
        <v>0</v>
      </c>
      <c r="H40" s="202">
        <v>0</v>
      </c>
      <c r="I40" s="204">
        <v>0</v>
      </c>
      <c r="J40" s="204">
        <v>0</v>
      </c>
      <c r="K40" s="204">
        <v>0</v>
      </c>
      <c r="L40" s="176"/>
    </row>
    <row r="41" spans="1:12" ht="25.5">
      <c r="A41" s="200" t="s">
        <v>1048</v>
      </c>
      <c r="B41" s="199" t="s">
        <v>108</v>
      </c>
      <c r="C41" s="201">
        <v>2022</v>
      </c>
      <c r="D41" s="199" t="s">
        <v>1049</v>
      </c>
      <c r="E41" s="176" t="s">
        <v>994</v>
      </c>
      <c r="F41" s="176">
        <v>1</v>
      </c>
      <c r="G41" s="176">
        <v>1</v>
      </c>
      <c r="H41" s="202">
        <f>(G41*100/F41)-100</f>
        <v>0</v>
      </c>
      <c r="I41" s="203">
        <v>23.6477</v>
      </c>
      <c r="J41" s="203">
        <v>23.6477</v>
      </c>
      <c r="K41" s="204">
        <f>(J41*100/I41)-100</f>
        <v>0</v>
      </c>
      <c r="L41" s="176"/>
    </row>
    <row r="42" spans="1:12" ht="71.25" customHeight="1">
      <c r="A42" s="200" t="s">
        <v>1050</v>
      </c>
      <c r="B42" s="199" t="s">
        <v>1051</v>
      </c>
      <c r="C42" s="201">
        <v>2022</v>
      </c>
      <c r="D42" s="199" t="s">
        <v>1052</v>
      </c>
      <c r="E42" s="176" t="s">
        <v>994</v>
      </c>
      <c r="F42" s="176">
        <v>1</v>
      </c>
      <c r="G42" s="176">
        <v>1</v>
      </c>
      <c r="H42" s="202">
        <v>0</v>
      </c>
      <c r="I42" s="203">
        <v>40</v>
      </c>
      <c r="J42" s="203">
        <v>40</v>
      </c>
      <c r="K42" s="204">
        <v>0</v>
      </c>
      <c r="L42" s="176"/>
    </row>
    <row r="43" spans="1:12" ht="26.25" customHeight="1">
      <c r="A43" s="205" t="s">
        <v>1053</v>
      </c>
      <c r="B43" s="199" t="s">
        <v>1054</v>
      </c>
      <c r="C43" s="199"/>
      <c r="D43" s="199"/>
      <c r="E43" s="199"/>
      <c r="F43" s="199"/>
      <c r="G43" s="199"/>
      <c r="H43" s="199"/>
      <c r="I43" s="199"/>
      <c r="J43" s="199"/>
      <c r="K43" s="199"/>
      <c r="L43" s="199"/>
    </row>
    <row r="44" spans="1:12" ht="52.5" customHeight="1">
      <c r="A44" s="200" t="s">
        <v>1055</v>
      </c>
      <c r="B44" s="199" t="s">
        <v>119</v>
      </c>
      <c r="C44" s="201">
        <v>2022</v>
      </c>
      <c r="D44" s="199" t="s">
        <v>1056</v>
      </c>
      <c r="E44" s="176" t="s">
        <v>994</v>
      </c>
      <c r="F44" s="176">
        <v>1</v>
      </c>
      <c r="G44" s="176">
        <v>1</v>
      </c>
      <c r="H44" s="202">
        <f aca="true" t="shared" si="3" ref="H44:H45">(G44*100/F44)-100</f>
        <v>0</v>
      </c>
      <c r="I44" s="203">
        <v>23.09206</v>
      </c>
      <c r="J44" s="203">
        <v>23.09206</v>
      </c>
      <c r="K44" s="204">
        <f aca="true" t="shared" si="4" ref="K44:K45">(J44*100/I44)-100</f>
        <v>0</v>
      </c>
      <c r="L44" s="176"/>
    </row>
    <row r="45" spans="1:12" ht="36">
      <c r="A45" s="200" t="s">
        <v>1057</v>
      </c>
      <c r="B45" s="199" t="s">
        <v>122</v>
      </c>
      <c r="C45" s="201">
        <v>2022</v>
      </c>
      <c r="D45" s="199" t="s">
        <v>1058</v>
      </c>
      <c r="E45" s="176" t="s">
        <v>994</v>
      </c>
      <c r="F45" s="176">
        <v>4</v>
      </c>
      <c r="G45" s="176">
        <v>16</v>
      </c>
      <c r="H45" s="202">
        <f t="shared" si="3"/>
        <v>300</v>
      </c>
      <c r="I45" s="203">
        <v>140.99658</v>
      </c>
      <c r="J45" s="203">
        <v>140.99658</v>
      </c>
      <c r="K45" s="204">
        <f t="shared" si="4"/>
        <v>0</v>
      </c>
      <c r="L45" s="176"/>
    </row>
    <row r="46" spans="1:12" ht="15.75" customHeight="1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</row>
    <row r="47" spans="1:12" ht="15.75" customHeight="1">
      <c r="A47" s="186" t="s">
        <v>125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</row>
    <row r="48" spans="1:12" ht="69" customHeight="1">
      <c r="A48" s="176">
        <v>1</v>
      </c>
      <c r="B48" s="199" t="s">
        <v>145</v>
      </c>
      <c r="C48" s="206" t="s">
        <v>992</v>
      </c>
      <c r="D48" s="199" t="s">
        <v>1059</v>
      </c>
      <c r="E48" s="176" t="s">
        <v>1004</v>
      </c>
      <c r="F48" s="176">
        <v>80</v>
      </c>
      <c r="G48" s="176">
        <v>75</v>
      </c>
      <c r="H48" s="176">
        <v>5</v>
      </c>
      <c r="I48" s="203">
        <v>229.764</v>
      </c>
      <c r="J48" s="203">
        <v>224.484</v>
      </c>
      <c r="K48" s="200" t="s">
        <v>1060</v>
      </c>
      <c r="L48" s="176"/>
    </row>
    <row r="49" spans="1:12" ht="78" customHeight="1">
      <c r="A49" s="176">
        <v>2</v>
      </c>
      <c r="B49" s="199" t="s">
        <v>136</v>
      </c>
      <c r="C49" s="206" t="s">
        <v>992</v>
      </c>
      <c r="D49" s="199" t="s">
        <v>1061</v>
      </c>
      <c r="E49" s="176" t="s">
        <v>1004</v>
      </c>
      <c r="F49" s="176">
        <v>100</v>
      </c>
      <c r="G49" s="176">
        <v>100</v>
      </c>
      <c r="H49" s="176">
        <v>0</v>
      </c>
      <c r="I49" s="203">
        <v>289.16775</v>
      </c>
      <c r="J49" s="203">
        <v>285.15775</v>
      </c>
      <c r="K49" s="200" t="s">
        <v>1062</v>
      </c>
      <c r="L49" s="176"/>
    </row>
    <row r="50" spans="1:12" ht="49.5" customHeight="1">
      <c r="A50" s="176">
        <v>3</v>
      </c>
      <c r="B50" s="199" t="s">
        <v>133</v>
      </c>
      <c r="C50" s="206" t="s">
        <v>992</v>
      </c>
      <c r="D50" s="199" t="s">
        <v>1063</v>
      </c>
      <c r="E50" s="176" t="s">
        <v>1004</v>
      </c>
      <c r="F50" s="176">
        <v>55</v>
      </c>
      <c r="G50" s="176">
        <v>30</v>
      </c>
      <c r="H50" s="176">
        <v>25</v>
      </c>
      <c r="I50" s="203">
        <v>509.952</v>
      </c>
      <c r="J50" s="203">
        <v>509.952</v>
      </c>
      <c r="K50" s="200" t="s">
        <v>1064</v>
      </c>
      <c r="L50" s="176"/>
    </row>
    <row r="51" spans="1:12" ht="49.5" customHeight="1">
      <c r="A51" s="176"/>
      <c r="B51" s="176"/>
      <c r="C51" s="206" t="s">
        <v>992</v>
      </c>
      <c r="D51" s="199" t="s">
        <v>1065</v>
      </c>
      <c r="E51" s="176" t="s">
        <v>1004</v>
      </c>
      <c r="F51" s="176">
        <v>65</v>
      </c>
      <c r="G51" s="176">
        <v>40</v>
      </c>
      <c r="H51" s="176">
        <v>25</v>
      </c>
      <c r="I51" s="203"/>
      <c r="J51" s="203"/>
      <c r="K51" s="200"/>
      <c r="L51" s="176"/>
    </row>
    <row r="52" spans="1:12" ht="103.5" customHeight="1">
      <c r="A52" s="176">
        <v>4</v>
      </c>
      <c r="B52" s="199" t="s">
        <v>1066</v>
      </c>
      <c r="C52" s="206" t="s">
        <v>992</v>
      </c>
      <c r="D52" s="199" t="s">
        <v>1067</v>
      </c>
      <c r="E52" s="176" t="s">
        <v>1004</v>
      </c>
      <c r="F52" s="176">
        <v>80</v>
      </c>
      <c r="G52" s="176">
        <v>80</v>
      </c>
      <c r="H52" s="176">
        <v>0</v>
      </c>
      <c r="I52" s="203">
        <v>30.2635</v>
      </c>
      <c r="J52" s="203">
        <v>30.2635</v>
      </c>
      <c r="K52" s="200" t="s">
        <v>1064</v>
      </c>
      <c r="L52" s="176"/>
    </row>
    <row r="53" spans="1:12" ht="15.75" customHeight="1">
      <c r="A53" s="185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</row>
    <row r="54" spans="1:12" ht="24.75" customHeight="1">
      <c r="A54" s="198" t="s">
        <v>1068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</row>
    <row r="55" spans="1:12" ht="36" customHeight="1">
      <c r="A55" s="207"/>
      <c r="B55" s="208" t="s">
        <v>1069</v>
      </c>
      <c r="C55" s="208"/>
      <c r="D55" s="208"/>
      <c r="E55" s="208"/>
      <c r="F55" s="208"/>
      <c r="G55" s="208"/>
      <c r="H55" s="208"/>
      <c r="I55" s="208"/>
      <c r="J55" s="208"/>
      <c r="K55" s="208"/>
      <c r="L55" s="209"/>
    </row>
    <row r="56" spans="1:12" ht="15.75" customHeight="1">
      <c r="A56" s="178" t="s">
        <v>1040</v>
      </c>
      <c r="B56" s="210" t="s">
        <v>1070</v>
      </c>
      <c r="C56" s="179">
        <v>2022</v>
      </c>
      <c r="D56" s="211" t="s">
        <v>1071</v>
      </c>
      <c r="E56" s="196" t="s">
        <v>1072</v>
      </c>
      <c r="F56" s="212">
        <v>0</v>
      </c>
      <c r="G56" s="212">
        <v>0</v>
      </c>
      <c r="H56" s="212">
        <v>0</v>
      </c>
      <c r="I56" s="213">
        <v>26.9</v>
      </c>
      <c r="J56" s="213">
        <v>26.9</v>
      </c>
      <c r="K56" s="214">
        <f>J56/I56</f>
        <v>1</v>
      </c>
      <c r="L56" s="178" t="s">
        <v>1073</v>
      </c>
    </row>
    <row r="57" spans="1:12" ht="15.75">
      <c r="A57" s="178"/>
      <c r="B57" s="210"/>
      <c r="C57" s="179"/>
      <c r="D57" s="211" t="s">
        <v>1074</v>
      </c>
      <c r="E57" s="196" t="s">
        <v>1072</v>
      </c>
      <c r="F57" s="212">
        <v>0</v>
      </c>
      <c r="G57" s="212">
        <v>0</v>
      </c>
      <c r="H57" s="212">
        <v>0</v>
      </c>
      <c r="I57" s="213"/>
      <c r="J57" s="213"/>
      <c r="K57" s="214"/>
      <c r="L57" s="178"/>
    </row>
    <row r="58" spans="1:12" ht="15.75">
      <c r="A58" s="178"/>
      <c r="B58" s="210"/>
      <c r="C58" s="179"/>
      <c r="D58" s="211" t="s">
        <v>1075</v>
      </c>
      <c r="E58" s="196" t="s">
        <v>1076</v>
      </c>
      <c r="F58" s="212">
        <v>0</v>
      </c>
      <c r="G58" s="212">
        <v>0</v>
      </c>
      <c r="H58" s="212">
        <v>0</v>
      </c>
      <c r="I58" s="213"/>
      <c r="J58" s="213"/>
      <c r="K58" s="214"/>
      <c r="L58" s="178"/>
    </row>
    <row r="59" spans="1:12" ht="25.5">
      <c r="A59" s="178"/>
      <c r="B59" s="210"/>
      <c r="C59" s="179"/>
      <c r="D59" s="211" t="s">
        <v>1077</v>
      </c>
      <c r="E59" s="196" t="s">
        <v>1004</v>
      </c>
      <c r="F59" s="215">
        <v>1</v>
      </c>
      <c r="G59" s="214">
        <v>1</v>
      </c>
      <c r="H59" s="214">
        <f aca="true" t="shared" si="5" ref="H59:H60">F59-G59</f>
        <v>0</v>
      </c>
      <c r="I59" s="213"/>
      <c r="J59" s="213"/>
      <c r="K59" s="214"/>
      <c r="L59" s="178"/>
    </row>
    <row r="60" spans="1:12" ht="50.25" customHeight="1">
      <c r="A60" s="178"/>
      <c r="B60" s="210"/>
      <c r="C60" s="179"/>
      <c r="D60" s="211" t="s">
        <v>1078</v>
      </c>
      <c r="E60" s="196" t="s">
        <v>1004</v>
      </c>
      <c r="F60" s="215">
        <v>1</v>
      </c>
      <c r="G60" s="214">
        <v>1</v>
      </c>
      <c r="H60" s="214">
        <f t="shared" si="5"/>
        <v>0</v>
      </c>
      <c r="I60" s="213"/>
      <c r="J60" s="213"/>
      <c r="K60" s="214"/>
      <c r="L60" s="178"/>
    </row>
    <row r="61" spans="1:12" ht="15.75" customHeight="1">
      <c r="A61" s="178" t="s">
        <v>1044</v>
      </c>
      <c r="B61" s="211" t="s">
        <v>1079</v>
      </c>
      <c r="C61" s="179">
        <v>2022</v>
      </c>
      <c r="D61" s="211" t="s">
        <v>1071</v>
      </c>
      <c r="E61" s="196" t="s">
        <v>1072</v>
      </c>
      <c r="F61" s="212">
        <v>0</v>
      </c>
      <c r="G61" s="212">
        <v>0</v>
      </c>
      <c r="H61" s="212">
        <v>0</v>
      </c>
      <c r="I61" s="213">
        <v>0</v>
      </c>
      <c r="J61" s="213">
        <v>0</v>
      </c>
      <c r="K61" s="214">
        <v>0</v>
      </c>
      <c r="L61" s="178"/>
    </row>
    <row r="62" spans="1:12" ht="15.75">
      <c r="A62" s="178"/>
      <c r="B62" s="211"/>
      <c r="C62" s="179"/>
      <c r="D62" s="211" t="s">
        <v>1074</v>
      </c>
      <c r="E62" s="196" t="s">
        <v>1072</v>
      </c>
      <c r="F62" s="212">
        <v>0</v>
      </c>
      <c r="G62" s="212">
        <v>0</v>
      </c>
      <c r="H62" s="212">
        <v>0</v>
      </c>
      <c r="I62" s="213"/>
      <c r="J62" s="213"/>
      <c r="K62" s="214"/>
      <c r="L62" s="178"/>
    </row>
    <row r="63" spans="1:12" ht="15.75">
      <c r="A63" s="178"/>
      <c r="B63" s="211"/>
      <c r="C63" s="179"/>
      <c r="D63" s="211" t="s">
        <v>1075</v>
      </c>
      <c r="E63" s="196" t="s">
        <v>1076</v>
      </c>
      <c r="F63" s="212">
        <v>0</v>
      </c>
      <c r="G63" s="212">
        <v>0</v>
      </c>
      <c r="H63" s="212">
        <v>0</v>
      </c>
      <c r="I63" s="213"/>
      <c r="J63" s="213"/>
      <c r="K63" s="214"/>
      <c r="L63" s="178"/>
    </row>
    <row r="64" spans="1:12" ht="25.5">
      <c r="A64" s="178"/>
      <c r="B64" s="211"/>
      <c r="C64" s="179"/>
      <c r="D64" s="211" t="s">
        <v>1077</v>
      </c>
      <c r="E64" s="196" t="s">
        <v>1004</v>
      </c>
      <c r="F64" s="214">
        <v>1</v>
      </c>
      <c r="G64" s="214">
        <v>1</v>
      </c>
      <c r="H64" s="214">
        <f aca="true" t="shared" si="6" ref="H64:H65">F64-G64</f>
        <v>0</v>
      </c>
      <c r="I64" s="213"/>
      <c r="J64" s="213"/>
      <c r="K64" s="214"/>
      <c r="L64" s="178"/>
    </row>
    <row r="65" spans="1:12" ht="25.5">
      <c r="A65" s="178"/>
      <c r="B65" s="211"/>
      <c r="C65" s="179"/>
      <c r="D65" s="211" t="s">
        <v>1078</v>
      </c>
      <c r="E65" s="196" t="s">
        <v>1004</v>
      </c>
      <c r="F65" s="214">
        <v>1</v>
      </c>
      <c r="G65" s="214">
        <v>1</v>
      </c>
      <c r="H65" s="214">
        <f t="shared" si="6"/>
        <v>0</v>
      </c>
      <c r="I65" s="213"/>
      <c r="J65" s="213"/>
      <c r="K65" s="214"/>
      <c r="L65" s="178"/>
    </row>
    <row r="66" spans="1:12" ht="15.75" customHeight="1">
      <c r="A66" s="178" t="s">
        <v>1048</v>
      </c>
      <c r="B66" s="211" t="s">
        <v>1080</v>
      </c>
      <c r="C66" s="179">
        <v>2022</v>
      </c>
      <c r="D66" s="211" t="s">
        <v>1071</v>
      </c>
      <c r="E66" s="196" t="s">
        <v>1072</v>
      </c>
      <c r="F66" s="212">
        <v>0</v>
      </c>
      <c r="G66" s="212">
        <v>0</v>
      </c>
      <c r="H66" s="212">
        <v>0</v>
      </c>
      <c r="I66" s="212">
        <v>0</v>
      </c>
      <c r="J66" s="212">
        <v>0</v>
      </c>
      <c r="K66" s="212">
        <v>0</v>
      </c>
      <c r="L66" s="178"/>
    </row>
    <row r="67" spans="1:12" ht="15.75">
      <c r="A67" s="178"/>
      <c r="B67" s="211"/>
      <c r="C67" s="179"/>
      <c r="D67" s="211" t="s">
        <v>1074</v>
      </c>
      <c r="E67" s="196" t="s">
        <v>1072</v>
      </c>
      <c r="F67" s="212">
        <v>0</v>
      </c>
      <c r="G67" s="212">
        <v>0</v>
      </c>
      <c r="H67" s="212">
        <v>0</v>
      </c>
      <c r="I67" s="212"/>
      <c r="J67" s="212"/>
      <c r="K67" s="212"/>
      <c r="L67" s="178"/>
    </row>
    <row r="68" spans="1:12" ht="15.75">
      <c r="A68" s="178"/>
      <c r="B68" s="211"/>
      <c r="C68" s="179"/>
      <c r="D68" s="211" t="s">
        <v>1075</v>
      </c>
      <c r="E68" s="196" t="s">
        <v>1076</v>
      </c>
      <c r="F68" s="212">
        <v>0</v>
      </c>
      <c r="G68" s="212">
        <v>0</v>
      </c>
      <c r="H68" s="212">
        <v>0</v>
      </c>
      <c r="I68" s="212"/>
      <c r="J68" s="212"/>
      <c r="K68" s="212"/>
      <c r="L68" s="178"/>
    </row>
    <row r="69" spans="1:12" ht="25.5">
      <c r="A69" s="178"/>
      <c r="B69" s="211"/>
      <c r="C69" s="179"/>
      <c r="D69" s="211" t="s">
        <v>1077</v>
      </c>
      <c r="E69" s="196" t="s">
        <v>1004</v>
      </c>
      <c r="F69" s="212">
        <v>100</v>
      </c>
      <c r="G69" s="212">
        <v>100</v>
      </c>
      <c r="H69" s="212">
        <v>0</v>
      </c>
      <c r="I69" s="212"/>
      <c r="J69" s="212"/>
      <c r="K69" s="212"/>
      <c r="L69" s="178"/>
    </row>
    <row r="70" spans="1:12" ht="25.5">
      <c r="A70" s="178"/>
      <c r="B70" s="211"/>
      <c r="C70" s="179"/>
      <c r="D70" s="211" t="s">
        <v>1078</v>
      </c>
      <c r="E70" s="196" t="s">
        <v>1004</v>
      </c>
      <c r="F70" s="212">
        <v>100</v>
      </c>
      <c r="G70" s="212">
        <v>100</v>
      </c>
      <c r="H70" s="212">
        <v>0</v>
      </c>
      <c r="I70" s="212"/>
      <c r="J70" s="212"/>
      <c r="K70" s="212"/>
      <c r="L70" s="178"/>
    </row>
    <row r="71" spans="1:12" ht="15.75" customHeight="1">
      <c r="A71" s="178" t="s">
        <v>1050</v>
      </c>
      <c r="B71" s="211" t="s">
        <v>1081</v>
      </c>
      <c r="C71" s="179">
        <v>2022</v>
      </c>
      <c r="D71" s="211" t="s">
        <v>1071</v>
      </c>
      <c r="E71" s="196" t="s">
        <v>1072</v>
      </c>
      <c r="F71" s="212">
        <v>0</v>
      </c>
      <c r="G71" s="212">
        <v>0</v>
      </c>
      <c r="H71" s="212">
        <v>0</v>
      </c>
      <c r="I71" s="213">
        <v>26.9</v>
      </c>
      <c r="J71" s="213">
        <v>26.9</v>
      </c>
      <c r="K71" s="214">
        <f>J71/I71</f>
        <v>1</v>
      </c>
      <c r="L71" s="178" t="s">
        <v>1073</v>
      </c>
    </row>
    <row r="72" spans="1:12" ht="15.75">
      <c r="A72" s="178"/>
      <c r="B72" s="211"/>
      <c r="C72" s="179"/>
      <c r="D72" s="211" t="s">
        <v>1074</v>
      </c>
      <c r="E72" s="196" t="s">
        <v>1072</v>
      </c>
      <c r="F72" s="212">
        <v>0</v>
      </c>
      <c r="G72" s="212">
        <v>0</v>
      </c>
      <c r="H72" s="212">
        <v>0</v>
      </c>
      <c r="I72" s="213"/>
      <c r="J72" s="213"/>
      <c r="K72" s="214"/>
      <c r="L72" s="178"/>
    </row>
    <row r="73" spans="1:12" ht="15.75">
      <c r="A73" s="178"/>
      <c r="B73" s="211"/>
      <c r="C73" s="179"/>
      <c r="D73" s="211" t="s">
        <v>1075</v>
      </c>
      <c r="E73" s="196" t="s">
        <v>1076</v>
      </c>
      <c r="F73" s="212">
        <v>0</v>
      </c>
      <c r="G73" s="212">
        <v>0</v>
      </c>
      <c r="H73" s="212">
        <v>0</v>
      </c>
      <c r="I73" s="213"/>
      <c r="J73" s="213"/>
      <c r="K73" s="214"/>
      <c r="L73" s="178"/>
    </row>
    <row r="74" spans="1:12" ht="25.5">
      <c r="A74" s="178"/>
      <c r="B74" s="211"/>
      <c r="C74" s="179"/>
      <c r="D74" s="211" t="s">
        <v>1077</v>
      </c>
      <c r="E74" s="196" t="s">
        <v>1004</v>
      </c>
      <c r="F74" s="214">
        <v>1</v>
      </c>
      <c r="G74" s="214">
        <v>1</v>
      </c>
      <c r="H74" s="214">
        <f aca="true" t="shared" si="7" ref="H74:H75">F74-G74</f>
        <v>0</v>
      </c>
      <c r="I74" s="213"/>
      <c r="J74" s="213"/>
      <c r="K74" s="214"/>
      <c r="L74" s="178"/>
    </row>
    <row r="75" spans="1:12" ht="25.5">
      <c r="A75" s="178"/>
      <c r="B75" s="211"/>
      <c r="C75" s="179"/>
      <c r="D75" s="211" t="s">
        <v>1078</v>
      </c>
      <c r="E75" s="196" t="s">
        <v>1004</v>
      </c>
      <c r="F75" s="214">
        <v>1</v>
      </c>
      <c r="G75" s="214">
        <v>1</v>
      </c>
      <c r="H75" s="214">
        <f t="shared" si="7"/>
        <v>0</v>
      </c>
      <c r="I75" s="213"/>
      <c r="J75" s="213"/>
      <c r="K75" s="214"/>
      <c r="L75" s="178"/>
    </row>
    <row r="76" spans="1:12" ht="15.75" customHeight="1">
      <c r="A76" s="178" t="s">
        <v>1082</v>
      </c>
      <c r="B76" s="211" t="s">
        <v>1083</v>
      </c>
      <c r="C76" s="179">
        <v>2022</v>
      </c>
      <c r="D76" s="211" t="s">
        <v>1071</v>
      </c>
      <c r="E76" s="196" t="s">
        <v>1072</v>
      </c>
      <c r="F76" s="212">
        <v>0</v>
      </c>
      <c r="G76" s="212">
        <v>0</v>
      </c>
      <c r="H76" s="212">
        <v>0</v>
      </c>
      <c r="I76" s="213">
        <v>0</v>
      </c>
      <c r="J76" s="213">
        <v>0</v>
      </c>
      <c r="K76" s="214">
        <v>0</v>
      </c>
      <c r="L76" s="178"/>
    </row>
    <row r="77" spans="1:12" ht="15.75">
      <c r="A77" s="178"/>
      <c r="B77" s="211"/>
      <c r="C77" s="179"/>
      <c r="D77" s="211" t="s">
        <v>1074</v>
      </c>
      <c r="E77" s="196" t="s">
        <v>1072</v>
      </c>
      <c r="F77" s="212">
        <v>0</v>
      </c>
      <c r="G77" s="212">
        <v>0</v>
      </c>
      <c r="H77" s="212">
        <v>0</v>
      </c>
      <c r="I77" s="213"/>
      <c r="J77" s="213"/>
      <c r="K77" s="214"/>
      <c r="L77" s="178"/>
    </row>
    <row r="78" spans="1:12" ht="15.75">
      <c r="A78" s="178"/>
      <c r="B78" s="211"/>
      <c r="C78" s="179"/>
      <c r="D78" s="211" t="s">
        <v>1075</v>
      </c>
      <c r="E78" s="196" t="s">
        <v>1076</v>
      </c>
      <c r="F78" s="212">
        <v>0</v>
      </c>
      <c r="G78" s="212">
        <v>0</v>
      </c>
      <c r="H78" s="212">
        <v>0</v>
      </c>
      <c r="I78" s="213"/>
      <c r="J78" s="213"/>
      <c r="K78" s="214"/>
      <c r="L78" s="178"/>
    </row>
    <row r="79" spans="1:12" ht="25.5">
      <c r="A79" s="178"/>
      <c r="B79" s="211"/>
      <c r="C79" s="179"/>
      <c r="D79" s="211" t="s">
        <v>1077</v>
      </c>
      <c r="E79" s="196" t="s">
        <v>1004</v>
      </c>
      <c r="F79" s="214">
        <v>1</v>
      </c>
      <c r="G79" s="214">
        <v>1</v>
      </c>
      <c r="H79" s="214">
        <f aca="true" t="shared" si="8" ref="H79:H80">F79-G79</f>
        <v>0</v>
      </c>
      <c r="I79" s="213"/>
      <c r="J79" s="213"/>
      <c r="K79" s="214"/>
      <c r="L79" s="178"/>
    </row>
    <row r="80" spans="1:12" ht="25.5">
      <c r="A80" s="178"/>
      <c r="B80" s="211"/>
      <c r="C80" s="179"/>
      <c r="D80" s="211" t="s">
        <v>1078</v>
      </c>
      <c r="E80" s="196" t="s">
        <v>1004</v>
      </c>
      <c r="F80" s="214">
        <v>1</v>
      </c>
      <c r="G80" s="214">
        <v>1</v>
      </c>
      <c r="H80" s="214">
        <f t="shared" si="8"/>
        <v>0</v>
      </c>
      <c r="I80" s="213"/>
      <c r="J80" s="213"/>
      <c r="K80" s="214"/>
      <c r="L80" s="178"/>
    </row>
    <row r="81" spans="1:12" ht="15.75" customHeight="1">
      <c r="A81" s="178" t="s">
        <v>1053</v>
      </c>
      <c r="B81" s="211" t="s">
        <v>1084</v>
      </c>
      <c r="C81" s="179">
        <v>2022</v>
      </c>
      <c r="D81" s="211" t="s">
        <v>1071</v>
      </c>
      <c r="E81" s="196" t="s">
        <v>1072</v>
      </c>
      <c r="F81" s="212">
        <v>0</v>
      </c>
      <c r="G81" s="212">
        <v>0</v>
      </c>
      <c r="H81" s="212">
        <v>0</v>
      </c>
      <c r="I81" s="181">
        <v>19812.84496</v>
      </c>
      <c r="J81" s="181">
        <v>13016.29036</v>
      </c>
      <c r="K81" s="214">
        <f>J81/I81</f>
        <v>0.6569622074103184</v>
      </c>
      <c r="L81" s="216" t="s">
        <v>1085</v>
      </c>
    </row>
    <row r="82" spans="1:12" ht="15.75">
      <c r="A82" s="178"/>
      <c r="B82" s="211"/>
      <c r="C82" s="179"/>
      <c r="D82" s="211" t="s">
        <v>1074</v>
      </c>
      <c r="E82" s="196" t="s">
        <v>1072</v>
      </c>
      <c r="F82" s="212">
        <v>0</v>
      </c>
      <c r="G82" s="212">
        <v>0</v>
      </c>
      <c r="H82" s="212">
        <v>0</v>
      </c>
      <c r="I82" s="181"/>
      <c r="J82" s="181"/>
      <c r="K82" s="214"/>
      <c r="L82" s="216"/>
    </row>
    <row r="83" spans="1:12" ht="15.75">
      <c r="A83" s="178"/>
      <c r="B83" s="211"/>
      <c r="C83" s="179"/>
      <c r="D83" s="211" t="s">
        <v>1075</v>
      </c>
      <c r="E83" s="196" t="s">
        <v>1076</v>
      </c>
      <c r="F83" s="212">
        <v>0</v>
      </c>
      <c r="G83" s="212">
        <v>0</v>
      </c>
      <c r="H83" s="212">
        <v>0</v>
      </c>
      <c r="I83" s="181"/>
      <c r="J83" s="181"/>
      <c r="K83" s="214"/>
      <c r="L83" s="216"/>
    </row>
    <row r="84" spans="1:12" ht="25.5">
      <c r="A84" s="178"/>
      <c r="B84" s="211"/>
      <c r="C84" s="179"/>
      <c r="D84" s="211" t="s">
        <v>1077</v>
      </c>
      <c r="E84" s="196" t="s">
        <v>1004</v>
      </c>
      <c r="F84" s="214">
        <v>1</v>
      </c>
      <c r="G84" s="214">
        <v>1</v>
      </c>
      <c r="H84" s="214">
        <f aca="true" t="shared" si="9" ref="H84:H85">F84-G84</f>
        <v>0</v>
      </c>
      <c r="I84" s="181"/>
      <c r="J84" s="181"/>
      <c r="K84" s="214"/>
      <c r="L84" s="216"/>
    </row>
    <row r="85" spans="1:12" ht="138.75" customHeight="1">
      <c r="A85" s="178"/>
      <c r="B85" s="211"/>
      <c r="C85" s="179"/>
      <c r="D85" s="211" t="s">
        <v>1078</v>
      </c>
      <c r="E85" s="196" t="s">
        <v>1004</v>
      </c>
      <c r="F85" s="214">
        <v>1</v>
      </c>
      <c r="G85" s="214">
        <v>1</v>
      </c>
      <c r="H85" s="214">
        <f t="shared" si="9"/>
        <v>0</v>
      </c>
      <c r="I85" s="181"/>
      <c r="J85" s="181"/>
      <c r="K85" s="214"/>
      <c r="L85" s="216"/>
    </row>
    <row r="86" spans="1:12" ht="15.75" customHeight="1">
      <c r="A86" s="178" t="s">
        <v>1086</v>
      </c>
      <c r="B86" s="211" t="s">
        <v>1087</v>
      </c>
      <c r="C86" s="179">
        <v>2022</v>
      </c>
      <c r="D86" s="211" t="s">
        <v>1071</v>
      </c>
      <c r="E86" s="196" t="s">
        <v>1072</v>
      </c>
      <c r="F86" s="212">
        <v>0</v>
      </c>
      <c r="G86" s="212">
        <v>0</v>
      </c>
      <c r="H86" s="212">
        <v>0</v>
      </c>
      <c r="I86" s="181">
        <v>2914.01247</v>
      </c>
      <c r="J86" s="181">
        <v>2912.96102</v>
      </c>
      <c r="K86" s="214">
        <f>J86/I86</f>
        <v>0.9996391745022286</v>
      </c>
      <c r="L86" s="217" t="s">
        <v>1088</v>
      </c>
    </row>
    <row r="87" spans="1:12" ht="15.75">
      <c r="A87" s="178"/>
      <c r="B87" s="211"/>
      <c r="C87" s="179"/>
      <c r="D87" s="211" t="s">
        <v>1074</v>
      </c>
      <c r="E87" s="196" t="s">
        <v>1072</v>
      </c>
      <c r="F87" s="212">
        <v>0</v>
      </c>
      <c r="G87" s="212">
        <v>0</v>
      </c>
      <c r="H87" s="212">
        <v>0</v>
      </c>
      <c r="I87" s="181"/>
      <c r="J87" s="181"/>
      <c r="K87" s="214"/>
      <c r="L87" s="217"/>
    </row>
    <row r="88" spans="1:12" ht="15.75">
      <c r="A88" s="178"/>
      <c r="B88" s="211"/>
      <c r="C88" s="179"/>
      <c r="D88" s="211" t="s">
        <v>1075</v>
      </c>
      <c r="E88" s="196" t="s">
        <v>1076</v>
      </c>
      <c r="F88" s="212">
        <v>0</v>
      </c>
      <c r="G88" s="212">
        <v>0</v>
      </c>
      <c r="H88" s="212">
        <v>0</v>
      </c>
      <c r="I88" s="181"/>
      <c r="J88" s="181"/>
      <c r="K88" s="214"/>
      <c r="L88" s="217"/>
    </row>
    <row r="89" spans="1:12" ht="25.5">
      <c r="A89" s="178"/>
      <c r="B89" s="211"/>
      <c r="C89" s="179"/>
      <c r="D89" s="211" t="s">
        <v>1077</v>
      </c>
      <c r="E89" s="196" t="s">
        <v>1004</v>
      </c>
      <c r="F89" s="214">
        <v>1</v>
      </c>
      <c r="G89" s="214">
        <v>1</v>
      </c>
      <c r="H89" s="214">
        <f aca="true" t="shared" si="10" ref="H89:H90">F89-G89</f>
        <v>0</v>
      </c>
      <c r="I89" s="181"/>
      <c r="J89" s="181"/>
      <c r="K89" s="214"/>
      <c r="L89" s="217"/>
    </row>
    <row r="90" spans="1:12" ht="25.5">
      <c r="A90" s="178"/>
      <c r="B90" s="211"/>
      <c r="C90" s="179"/>
      <c r="D90" s="211" t="s">
        <v>1078</v>
      </c>
      <c r="E90" s="196" t="s">
        <v>1004</v>
      </c>
      <c r="F90" s="214">
        <v>1</v>
      </c>
      <c r="G90" s="214">
        <v>1</v>
      </c>
      <c r="H90" s="214">
        <f t="shared" si="10"/>
        <v>0</v>
      </c>
      <c r="I90" s="181"/>
      <c r="J90" s="181"/>
      <c r="K90" s="214"/>
      <c r="L90" s="217"/>
    </row>
    <row r="91" spans="1:12" ht="15.75" customHeight="1">
      <c r="A91" s="178">
        <v>4</v>
      </c>
      <c r="B91" s="211" t="s">
        <v>1089</v>
      </c>
      <c r="C91" s="179">
        <v>2022</v>
      </c>
      <c r="D91" s="211" t="s">
        <v>1071</v>
      </c>
      <c r="E91" s="196" t="s">
        <v>1072</v>
      </c>
      <c r="F91" s="212">
        <v>0</v>
      </c>
      <c r="G91" s="212">
        <v>0</v>
      </c>
      <c r="H91" s="212">
        <v>0</v>
      </c>
      <c r="I91" s="212">
        <v>0</v>
      </c>
      <c r="J91" s="212">
        <v>0</v>
      </c>
      <c r="K91" s="218">
        <v>0</v>
      </c>
      <c r="L91" s="178"/>
    </row>
    <row r="92" spans="1:12" ht="15.75">
      <c r="A92" s="178"/>
      <c r="B92" s="211"/>
      <c r="C92" s="179"/>
      <c r="D92" s="211" t="s">
        <v>1074</v>
      </c>
      <c r="E92" s="196" t="s">
        <v>1072</v>
      </c>
      <c r="F92" s="212">
        <v>0</v>
      </c>
      <c r="G92" s="212">
        <v>0</v>
      </c>
      <c r="H92" s="212">
        <v>0</v>
      </c>
      <c r="I92" s="212"/>
      <c r="J92" s="212"/>
      <c r="K92" s="218"/>
      <c r="L92" s="178"/>
    </row>
    <row r="93" spans="1:12" ht="15.75">
      <c r="A93" s="178"/>
      <c r="B93" s="211"/>
      <c r="C93" s="179"/>
      <c r="D93" s="211" t="s">
        <v>1075</v>
      </c>
      <c r="E93" s="196" t="s">
        <v>1076</v>
      </c>
      <c r="F93" s="212">
        <v>0</v>
      </c>
      <c r="G93" s="212">
        <v>0</v>
      </c>
      <c r="H93" s="212">
        <v>0</v>
      </c>
      <c r="I93" s="212"/>
      <c r="J93" s="212"/>
      <c r="K93" s="218"/>
      <c r="L93" s="178"/>
    </row>
    <row r="94" spans="1:12" ht="25.5">
      <c r="A94" s="178"/>
      <c r="B94" s="211"/>
      <c r="C94" s="179"/>
      <c r="D94" s="211" t="s">
        <v>1077</v>
      </c>
      <c r="E94" s="196" t="s">
        <v>1004</v>
      </c>
      <c r="F94" s="212">
        <v>100</v>
      </c>
      <c r="G94" s="212">
        <v>100</v>
      </c>
      <c r="H94" s="212">
        <v>0</v>
      </c>
      <c r="I94" s="212"/>
      <c r="J94" s="212"/>
      <c r="K94" s="218"/>
      <c r="L94" s="178"/>
    </row>
    <row r="95" spans="1:12" ht="25.5">
      <c r="A95" s="178"/>
      <c r="B95" s="211"/>
      <c r="C95" s="179"/>
      <c r="D95" s="211" t="s">
        <v>1078</v>
      </c>
      <c r="E95" s="196" t="s">
        <v>1004</v>
      </c>
      <c r="F95" s="212">
        <v>100</v>
      </c>
      <c r="G95" s="212">
        <v>100</v>
      </c>
      <c r="H95" s="212">
        <v>0</v>
      </c>
      <c r="I95" s="212"/>
      <c r="J95" s="212"/>
      <c r="K95" s="218"/>
      <c r="L95" s="178"/>
    </row>
    <row r="96" spans="1:12" ht="15.75" customHeight="1">
      <c r="A96" s="178">
        <v>5</v>
      </c>
      <c r="B96" s="211" t="s">
        <v>1090</v>
      </c>
      <c r="C96" s="179">
        <v>2022</v>
      </c>
      <c r="D96" s="211" t="s">
        <v>1071</v>
      </c>
      <c r="E96" s="196" t="s">
        <v>1072</v>
      </c>
      <c r="F96" s="212">
        <v>0</v>
      </c>
      <c r="G96" s="212">
        <v>0</v>
      </c>
      <c r="H96" s="212">
        <v>0</v>
      </c>
      <c r="I96" s="219">
        <v>803.0151</v>
      </c>
      <c r="J96" s="219">
        <v>803.0151</v>
      </c>
      <c r="K96" s="220">
        <f>J96/I96</f>
        <v>1</v>
      </c>
      <c r="L96" s="178"/>
    </row>
    <row r="97" spans="1:12" ht="15.75">
      <c r="A97" s="178"/>
      <c r="B97" s="211"/>
      <c r="C97" s="179"/>
      <c r="D97" s="211" t="s">
        <v>1074</v>
      </c>
      <c r="E97" s="196" t="s">
        <v>1072</v>
      </c>
      <c r="F97" s="212">
        <v>0</v>
      </c>
      <c r="G97" s="212">
        <v>0</v>
      </c>
      <c r="H97" s="212">
        <v>0</v>
      </c>
      <c r="I97" s="219"/>
      <c r="J97" s="219"/>
      <c r="K97" s="220"/>
      <c r="L97" s="178"/>
    </row>
    <row r="98" spans="1:12" ht="15.75">
      <c r="A98" s="178"/>
      <c r="B98" s="211"/>
      <c r="C98" s="179"/>
      <c r="D98" s="211" t="s">
        <v>1075</v>
      </c>
      <c r="E98" s="196" t="s">
        <v>1076</v>
      </c>
      <c r="F98" s="212">
        <v>0</v>
      </c>
      <c r="G98" s="212">
        <v>0</v>
      </c>
      <c r="H98" s="212">
        <v>0</v>
      </c>
      <c r="I98" s="219"/>
      <c r="J98" s="219"/>
      <c r="K98" s="220"/>
      <c r="L98" s="178"/>
    </row>
    <row r="99" spans="1:12" ht="25.5">
      <c r="A99" s="178"/>
      <c r="B99" s="211"/>
      <c r="C99" s="179"/>
      <c r="D99" s="211" t="s">
        <v>1077</v>
      </c>
      <c r="E99" s="196" t="s">
        <v>1004</v>
      </c>
      <c r="F99" s="212">
        <v>100</v>
      </c>
      <c r="G99" s="212">
        <v>100</v>
      </c>
      <c r="H99" s="212">
        <v>0</v>
      </c>
      <c r="I99" s="219"/>
      <c r="J99" s="219"/>
      <c r="K99" s="220"/>
      <c r="L99" s="178"/>
    </row>
    <row r="100" spans="1:12" ht="25.5">
      <c r="A100" s="178"/>
      <c r="B100" s="211"/>
      <c r="C100" s="179"/>
      <c r="D100" s="211" t="s">
        <v>1078</v>
      </c>
      <c r="E100" s="196" t="s">
        <v>1004</v>
      </c>
      <c r="F100" s="212">
        <v>100</v>
      </c>
      <c r="G100" s="212">
        <v>100</v>
      </c>
      <c r="H100" s="212">
        <v>0</v>
      </c>
      <c r="I100" s="219"/>
      <c r="J100" s="219"/>
      <c r="K100" s="220"/>
      <c r="L100" s="178"/>
    </row>
    <row r="101" spans="1:12" ht="15.75">
      <c r="A101" s="198"/>
      <c r="B101" s="208" t="s">
        <v>1091</v>
      </c>
      <c r="C101" s="221">
        <v>2022</v>
      </c>
      <c r="D101" s="221"/>
      <c r="E101" s="222"/>
      <c r="F101" s="223">
        <v>1</v>
      </c>
      <c r="G101" s="223">
        <v>1</v>
      </c>
      <c r="H101" s="223">
        <f>F101-G101</f>
        <v>0</v>
      </c>
      <c r="I101" s="224">
        <f>I56+I61+I66+I76+I81+I86+I91+I96</f>
        <v>23556.772530000002</v>
      </c>
      <c r="J101" s="224">
        <f>J71+J81+J86+J91+J96</f>
        <v>16759.16648</v>
      </c>
      <c r="K101" s="223">
        <f>J101/I101</f>
        <v>0.7114372929762293</v>
      </c>
      <c r="L101" s="225"/>
    </row>
    <row r="102" spans="1:12" ht="24.75" customHeight="1">
      <c r="A102" s="178"/>
      <c r="B102" s="208" t="s">
        <v>1092</v>
      </c>
      <c r="C102" s="208"/>
      <c r="D102" s="208"/>
      <c r="E102" s="208"/>
      <c r="F102" s="208"/>
      <c r="G102" s="208"/>
      <c r="H102" s="208"/>
      <c r="I102" s="208"/>
      <c r="J102" s="208"/>
      <c r="K102" s="208"/>
      <c r="L102" s="209"/>
    </row>
    <row r="103" spans="1:12" ht="24.75" customHeight="1">
      <c r="A103" s="178"/>
      <c r="B103" s="211" t="s">
        <v>1093</v>
      </c>
      <c r="C103" s="211" t="s">
        <v>1094</v>
      </c>
      <c r="D103" s="211"/>
      <c r="E103" s="211"/>
      <c r="F103" s="211"/>
      <c r="G103" s="211"/>
      <c r="H103" s="211"/>
      <c r="I103" s="211"/>
      <c r="J103" s="211"/>
      <c r="K103" s="211"/>
      <c r="L103" s="211"/>
    </row>
    <row r="104" spans="1:12" ht="71.25" customHeight="1">
      <c r="A104" s="178"/>
      <c r="B104" s="211" t="s">
        <v>1095</v>
      </c>
      <c r="C104" s="211">
        <v>2022</v>
      </c>
      <c r="D104" s="211" t="s">
        <v>1096</v>
      </c>
      <c r="E104" s="178" t="s">
        <v>1097</v>
      </c>
      <c r="F104" s="212" t="s">
        <v>1098</v>
      </c>
      <c r="G104" s="212" t="s">
        <v>1098</v>
      </c>
      <c r="H104" s="212">
        <v>0</v>
      </c>
      <c r="I104" s="212">
        <v>0</v>
      </c>
      <c r="J104" s="212">
        <v>0</v>
      </c>
      <c r="K104" s="212">
        <v>0</v>
      </c>
      <c r="L104" s="178"/>
    </row>
    <row r="105" spans="1:12" ht="60" customHeight="1">
      <c r="A105" s="178"/>
      <c r="B105" s="211"/>
      <c r="C105" s="211"/>
      <c r="D105" s="211" t="s">
        <v>1099</v>
      </c>
      <c r="E105" s="178" t="s">
        <v>1097</v>
      </c>
      <c r="F105" s="212" t="s">
        <v>1100</v>
      </c>
      <c r="G105" s="212" t="s">
        <v>1100</v>
      </c>
      <c r="H105" s="212">
        <v>0</v>
      </c>
      <c r="I105" s="212"/>
      <c r="J105" s="212"/>
      <c r="K105" s="212"/>
      <c r="L105" s="178"/>
    </row>
    <row r="106" spans="1:12" ht="46.5" customHeight="1">
      <c r="A106" s="178"/>
      <c r="B106" s="211"/>
      <c r="C106" s="211"/>
      <c r="D106" s="211" t="s">
        <v>1101</v>
      </c>
      <c r="E106" s="178" t="s">
        <v>1007</v>
      </c>
      <c r="F106" s="183" t="s">
        <v>1102</v>
      </c>
      <c r="G106" s="183" t="s">
        <v>1102</v>
      </c>
      <c r="H106" s="212">
        <v>0</v>
      </c>
      <c r="I106" s="212">
        <v>0</v>
      </c>
      <c r="J106" s="212">
        <v>0</v>
      </c>
      <c r="K106" s="212">
        <v>0</v>
      </c>
      <c r="L106" s="178"/>
    </row>
    <row r="107" spans="1:12" ht="34.5" customHeight="1">
      <c r="A107" s="178"/>
      <c r="B107" s="211"/>
      <c r="C107" s="211"/>
      <c r="D107" s="211" t="s">
        <v>1103</v>
      </c>
      <c r="E107" s="178" t="s">
        <v>1004</v>
      </c>
      <c r="F107" s="212">
        <v>70.5</v>
      </c>
      <c r="G107" s="212">
        <v>70.5</v>
      </c>
      <c r="H107" s="212">
        <v>0</v>
      </c>
      <c r="I107" s="212">
        <v>0</v>
      </c>
      <c r="J107" s="212">
        <v>0</v>
      </c>
      <c r="K107" s="212">
        <v>0</v>
      </c>
      <c r="L107" s="178"/>
    </row>
    <row r="108" spans="1:12" ht="36">
      <c r="A108" s="178"/>
      <c r="B108" s="211"/>
      <c r="C108" s="211"/>
      <c r="D108" s="211" t="s">
        <v>1104</v>
      </c>
      <c r="E108" s="178" t="s">
        <v>1105</v>
      </c>
      <c r="F108" s="219">
        <v>484.824</v>
      </c>
      <c r="G108" s="219">
        <v>481.824</v>
      </c>
      <c r="H108" s="212">
        <v>0</v>
      </c>
      <c r="I108" s="219">
        <v>481.824</v>
      </c>
      <c r="J108" s="219">
        <v>481.824</v>
      </c>
      <c r="K108" s="214">
        <f aca="true" t="shared" si="11" ref="K108:K109">J108/I108</f>
        <v>1</v>
      </c>
      <c r="L108" s="178"/>
    </row>
    <row r="109" spans="1:12" ht="15.75">
      <c r="A109" s="178"/>
      <c r="B109" s="211"/>
      <c r="C109" s="211"/>
      <c r="D109" s="211" t="s">
        <v>1106</v>
      </c>
      <c r="E109" s="178" t="s">
        <v>1105</v>
      </c>
      <c r="F109" s="212">
        <v>20</v>
      </c>
      <c r="G109" s="212">
        <v>20</v>
      </c>
      <c r="H109" s="212">
        <v>0</v>
      </c>
      <c r="I109" s="212">
        <v>372</v>
      </c>
      <c r="J109" s="212">
        <v>372</v>
      </c>
      <c r="K109" s="226">
        <f t="shared" si="11"/>
        <v>1</v>
      </c>
      <c r="L109" s="178"/>
    </row>
    <row r="110" spans="1:12" ht="60" customHeight="1">
      <c r="A110" s="178"/>
      <c r="B110" s="211"/>
      <c r="C110" s="211"/>
      <c r="D110" s="227" t="s">
        <v>1107</v>
      </c>
      <c r="E110" s="178" t="s">
        <v>1004</v>
      </c>
      <c r="F110" s="212">
        <v>100</v>
      </c>
      <c r="G110" s="212">
        <v>100</v>
      </c>
      <c r="H110" s="212">
        <v>0</v>
      </c>
      <c r="I110" s="212">
        <v>0</v>
      </c>
      <c r="J110" s="212">
        <v>0</v>
      </c>
      <c r="K110" s="212">
        <v>0</v>
      </c>
      <c r="L110" s="178"/>
    </row>
    <row r="111" spans="1:12" ht="66" customHeight="1">
      <c r="A111" s="178"/>
      <c r="B111" s="211"/>
      <c r="C111" s="211"/>
      <c r="D111" s="228" t="s">
        <v>1108</v>
      </c>
      <c r="E111" s="216" t="s">
        <v>1004</v>
      </c>
      <c r="F111" s="229">
        <v>0.75</v>
      </c>
      <c r="G111" s="229">
        <v>0</v>
      </c>
      <c r="H111" s="229">
        <v>0.75</v>
      </c>
      <c r="I111" s="230">
        <v>0</v>
      </c>
      <c r="J111" s="230">
        <v>0</v>
      </c>
      <c r="K111" s="229">
        <v>0</v>
      </c>
      <c r="L111" s="216"/>
    </row>
    <row r="112" spans="1:12" ht="36">
      <c r="A112" s="178"/>
      <c r="B112" s="211"/>
      <c r="C112" s="211"/>
      <c r="D112" s="211" t="s">
        <v>1109</v>
      </c>
      <c r="E112" s="178" t="s">
        <v>1110</v>
      </c>
      <c r="F112" s="212">
        <v>51.1</v>
      </c>
      <c r="G112" s="212">
        <v>51.1</v>
      </c>
      <c r="H112" s="212">
        <v>0</v>
      </c>
      <c r="I112" s="212">
        <v>40.8</v>
      </c>
      <c r="J112" s="212">
        <v>40.8</v>
      </c>
      <c r="K112" s="231">
        <f aca="true" t="shared" si="12" ref="K112:K113">J112/I112</f>
        <v>1</v>
      </c>
      <c r="L112" s="178"/>
    </row>
    <row r="113" spans="1:12" ht="47.25" customHeight="1">
      <c r="A113" s="178"/>
      <c r="B113" s="211"/>
      <c r="C113" s="211"/>
      <c r="D113" s="211" t="s">
        <v>1111</v>
      </c>
      <c r="E113" s="178" t="s">
        <v>1004</v>
      </c>
      <c r="F113" s="214">
        <v>1</v>
      </c>
      <c r="G113" s="214">
        <v>1</v>
      </c>
      <c r="H113" s="214">
        <v>0</v>
      </c>
      <c r="I113" s="212">
        <v>15</v>
      </c>
      <c r="J113" s="212">
        <v>15</v>
      </c>
      <c r="K113" s="231">
        <f t="shared" si="12"/>
        <v>1</v>
      </c>
      <c r="L113" s="178"/>
    </row>
    <row r="114" spans="1:12" ht="36">
      <c r="A114" s="178"/>
      <c r="B114" s="211"/>
      <c r="C114" s="211"/>
      <c r="D114" s="211" t="s">
        <v>1112</v>
      </c>
      <c r="E114" s="178" t="s">
        <v>1004</v>
      </c>
      <c r="F114" s="212">
        <v>100</v>
      </c>
      <c r="G114" s="212">
        <v>100</v>
      </c>
      <c r="H114" s="212">
        <v>0</v>
      </c>
      <c r="I114" s="212">
        <v>0</v>
      </c>
      <c r="J114" s="212">
        <v>0</v>
      </c>
      <c r="K114" s="212">
        <v>0</v>
      </c>
      <c r="L114" s="178"/>
    </row>
    <row r="115" spans="1:12" ht="15.75">
      <c r="A115" s="178"/>
      <c r="B115" s="211"/>
      <c r="C115" s="211"/>
      <c r="D115" s="211" t="s">
        <v>1113</v>
      </c>
      <c r="E115" s="178" t="s">
        <v>1007</v>
      </c>
      <c r="F115" s="212">
        <v>4</v>
      </c>
      <c r="G115" s="212">
        <v>4</v>
      </c>
      <c r="H115" s="212">
        <v>0</v>
      </c>
      <c r="I115" s="212">
        <v>0</v>
      </c>
      <c r="J115" s="212">
        <v>0</v>
      </c>
      <c r="K115" s="212">
        <v>0</v>
      </c>
      <c r="L115" s="232"/>
    </row>
    <row r="116" spans="1:12" ht="15.75">
      <c r="A116" s="198"/>
      <c r="B116" s="208" t="s">
        <v>1091</v>
      </c>
      <c r="C116" s="208">
        <v>2022</v>
      </c>
      <c r="D116" s="233"/>
      <c r="E116" s="209"/>
      <c r="F116" s="223">
        <v>1</v>
      </c>
      <c r="G116" s="223">
        <v>1</v>
      </c>
      <c r="H116" s="223">
        <v>0</v>
      </c>
      <c r="I116" s="234">
        <f>I104+I106+I107+I108+I109+I110+I111+I112+I113+I114+I115</f>
        <v>909.624</v>
      </c>
      <c r="J116" s="235">
        <f>J108+J109+J112+J113</f>
        <v>909.624</v>
      </c>
      <c r="K116" s="223">
        <v>0</v>
      </c>
      <c r="L116" s="236"/>
    </row>
    <row r="117" spans="1:12" ht="15.75">
      <c r="A117" s="178"/>
      <c r="B117" s="208" t="s">
        <v>1114</v>
      </c>
      <c r="C117" s="208">
        <v>2022</v>
      </c>
      <c r="D117" s="233"/>
      <c r="E117" s="209"/>
      <c r="F117" s="223">
        <v>1</v>
      </c>
      <c r="G117" s="223">
        <v>1</v>
      </c>
      <c r="H117" s="223">
        <v>0</v>
      </c>
      <c r="I117" s="224">
        <f>I101+I116</f>
        <v>24466.39653</v>
      </c>
      <c r="J117" s="224">
        <f>J101+J116</f>
        <v>17668.79048</v>
      </c>
      <c r="K117" s="223">
        <f>J117/I117</f>
        <v>0.7221656224828625</v>
      </c>
      <c r="L117" s="225"/>
    </row>
    <row r="118" spans="1:12" ht="15.75">
      <c r="A118" s="185"/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</row>
    <row r="119" spans="1:12" ht="15.75">
      <c r="A119" s="186" t="s">
        <v>246</v>
      </c>
      <c r="B119" s="186"/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</row>
    <row r="120" spans="1:12" ht="57.75">
      <c r="A120" s="237" t="s">
        <v>245</v>
      </c>
      <c r="B120" s="221" t="s">
        <v>1115</v>
      </c>
      <c r="C120" s="180"/>
      <c r="D120" s="238"/>
      <c r="E120" s="239"/>
      <c r="F120" s="239"/>
      <c r="G120" s="239"/>
      <c r="H120" s="239"/>
      <c r="I120" s="240">
        <v>4885.29209</v>
      </c>
      <c r="J120" s="241">
        <v>1628.2407</v>
      </c>
      <c r="K120" s="242">
        <f>J120/I120</f>
        <v>0.33329444176591705</v>
      </c>
      <c r="L120" s="207"/>
    </row>
    <row r="121" spans="1:12" ht="15.75">
      <c r="A121" s="237"/>
      <c r="B121" s="179"/>
      <c r="C121" s="180"/>
      <c r="D121" s="179"/>
      <c r="E121" s="207"/>
      <c r="F121" s="207"/>
      <c r="G121" s="207"/>
      <c r="H121" s="242"/>
      <c r="I121" s="207"/>
      <c r="J121" s="207"/>
      <c r="K121" s="242"/>
      <c r="L121" s="207"/>
    </row>
    <row r="122" spans="1:12" ht="15.75">
      <c r="A122" s="237"/>
      <c r="B122" s="243" t="s">
        <v>1116</v>
      </c>
      <c r="C122" s="180"/>
      <c r="D122" s="238"/>
      <c r="E122" s="239"/>
      <c r="F122" s="239"/>
      <c r="G122" s="239"/>
      <c r="H122" s="239"/>
      <c r="I122" s="240">
        <v>666.78509</v>
      </c>
      <c r="J122" s="240">
        <v>666.78509</v>
      </c>
      <c r="K122" s="242">
        <f>J122/I122</f>
        <v>1</v>
      </c>
      <c r="L122" s="207" t="s">
        <v>1117</v>
      </c>
    </row>
    <row r="123" spans="1:12" ht="47.25">
      <c r="A123" s="237"/>
      <c r="B123" s="179"/>
      <c r="C123" s="244" t="s">
        <v>992</v>
      </c>
      <c r="D123" s="179" t="s">
        <v>1118</v>
      </c>
      <c r="E123" s="245" t="s">
        <v>994</v>
      </c>
      <c r="F123" s="207">
        <v>0</v>
      </c>
      <c r="G123" s="207">
        <v>0</v>
      </c>
      <c r="H123" s="246"/>
      <c r="I123" s="207"/>
      <c r="J123" s="207"/>
      <c r="K123" s="242"/>
      <c r="L123" s="207"/>
    </row>
    <row r="124" spans="1:12" ht="15.75">
      <c r="A124" s="237"/>
      <c r="B124" s="243" t="s">
        <v>1119</v>
      </c>
      <c r="C124" s="180"/>
      <c r="D124" s="238"/>
      <c r="E124" s="239"/>
      <c r="F124" s="239"/>
      <c r="G124" s="239"/>
      <c r="H124" s="239"/>
      <c r="I124" s="239">
        <v>0</v>
      </c>
      <c r="J124" s="239">
        <v>0</v>
      </c>
      <c r="K124" s="242">
        <v>0</v>
      </c>
      <c r="L124" s="207"/>
    </row>
    <row r="125" spans="1:12" ht="15.75">
      <c r="A125" s="237"/>
      <c r="B125" s="179"/>
      <c r="C125" s="247">
        <v>2022</v>
      </c>
      <c r="D125" s="179" t="s">
        <v>1120</v>
      </c>
      <c r="E125" s="207" t="s">
        <v>1121</v>
      </c>
      <c r="F125" s="207">
        <v>0.9</v>
      </c>
      <c r="G125" s="207">
        <v>0</v>
      </c>
      <c r="H125" s="246"/>
      <c r="I125" s="207"/>
      <c r="J125" s="239"/>
      <c r="K125" s="242"/>
      <c r="L125" s="207"/>
    </row>
    <row r="126" spans="1:12" ht="15.75">
      <c r="A126" s="237"/>
      <c r="B126" s="179"/>
      <c r="C126" s="247"/>
      <c r="D126" s="179" t="s">
        <v>1122</v>
      </c>
      <c r="E126" s="207" t="s">
        <v>1121</v>
      </c>
      <c r="F126" s="207">
        <v>0</v>
      </c>
      <c r="G126" s="207">
        <v>0</v>
      </c>
      <c r="H126" s="207"/>
      <c r="I126" s="207"/>
      <c r="J126" s="207"/>
      <c r="K126" s="242"/>
      <c r="L126" s="207"/>
    </row>
    <row r="127" spans="1:12" ht="15.75">
      <c r="A127" s="237"/>
      <c r="B127" s="179"/>
      <c r="C127" s="247"/>
      <c r="D127" s="179" t="s">
        <v>1123</v>
      </c>
      <c r="E127" s="207" t="s">
        <v>1121</v>
      </c>
      <c r="F127" s="207">
        <v>0.9</v>
      </c>
      <c r="G127" s="207">
        <v>0</v>
      </c>
      <c r="H127" s="207"/>
      <c r="I127" s="207"/>
      <c r="J127" s="207"/>
      <c r="K127" s="242"/>
      <c r="L127" s="207"/>
    </row>
    <row r="128" spans="1:12" ht="15.75">
      <c r="A128" s="237"/>
      <c r="B128" s="179"/>
      <c r="C128" s="247"/>
      <c r="D128" s="179" t="s">
        <v>1124</v>
      </c>
      <c r="E128" s="207" t="s">
        <v>1121</v>
      </c>
      <c r="F128" s="207">
        <v>0</v>
      </c>
      <c r="G128" s="207">
        <v>0</v>
      </c>
      <c r="H128" s="207"/>
      <c r="I128" s="207"/>
      <c r="J128" s="207"/>
      <c r="K128" s="242"/>
      <c r="L128" s="207"/>
    </row>
    <row r="129" spans="1:12" ht="48.75" customHeight="1">
      <c r="A129" s="237"/>
      <c r="B129" s="179"/>
      <c r="C129" s="247"/>
      <c r="D129" s="179" t="s">
        <v>1125</v>
      </c>
      <c r="E129" s="207" t="s">
        <v>1126</v>
      </c>
      <c r="F129" s="207">
        <v>0</v>
      </c>
      <c r="G129" s="207">
        <v>0</v>
      </c>
      <c r="H129" s="207"/>
      <c r="I129" s="207"/>
      <c r="J129" s="207"/>
      <c r="K129" s="242"/>
      <c r="L129" s="207"/>
    </row>
    <row r="130" spans="1:12" ht="52.5" customHeight="1">
      <c r="A130" s="237"/>
      <c r="B130" s="179"/>
      <c r="C130" s="247"/>
      <c r="D130" s="179" t="s">
        <v>1127</v>
      </c>
      <c r="E130" s="207" t="s">
        <v>1007</v>
      </c>
      <c r="F130" s="207">
        <v>1</v>
      </c>
      <c r="G130" s="207">
        <v>1</v>
      </c>
      <c r="H130" s="207"/>
      <c r="I130" s="207"/>
      <c r="J130" s="207"/>
      <c r="K130" s="242"/>
      <c r="L130" s="207"/>
    </row>
    <row r="131" spans="1:12" ht="36">
      <c r="A131" s="237"/>
      <c r="B131" s="179"/>
      <c r="C131" s="247"/>
      <c r="D131" s="179" t="s">
        <v>1128</v>
      </c>
      <c r="E131" s="207" t="s">
        <v>1004</v>
      </c>
      <c r="F131" s="207">
        <v>100</v>
      </c>
      <c r="G131" s="207">
        <v>100</v>
      </c>
      <c r="H131" s="207"/>
      <c r="I131" s="207"/>
      <c r="J131" s="207"/>
      <c r="K131" s="242"/>
      <c r="L131" s="207"/>
    </row>
    <row r="132" spans="1:12" ht="15.75">
      <c r="A132" s="237"/>
      <c r="B132" s="243" t="s">
        <v>1129</v>
      </c>
      <c r="C132" s="180"/>
      <c r="D132" s="238"/>
      <c r="E132" s="239"/>
      <c r="F132" s="239"/>
      <c r="G132" s="239"/>
      <c r="H132" s="239"/>
      <c r="I132" s="239">
        <v>3257.05</v>
      </c>
      <c r="J132" s="239">
        <v>0</v>
      </c>
      <c r="K132" s="242">
        <f>J132/I132</f>
        <v>0</v>
      </c>
      <c r="L132" s="207"/>
    </row>
    <row r="133" spans="1:12" ht="47.25">
      <c r="A133" s="237"/>
      <c r="B133" s="179"/>
      <c r="C133" s="247">
        <v>2022</v>
      </c>
      <c r="D133" s="179" t="s">
        <v>1130</v>
      </c>
      <c r="E133" s="207" t="s">
        <v>1131</v>
      </c>
      <c r="F133" s="207">
        <v>1</v>
      </c>
      <c r="G133" s="207">
        <v>0</v>
      </c>
      <c r="H133" s="246"/>
      <c r="I133" s="207"/>
      <c r="J133" s="207"/>
      <c r="K133" s="242"/>
      <c r="L133" s="207"/>
    </row>
    <row r="134" spans="1:12" ht="121.5" customHeight="1">
      <c r="A134" s="237"/>
      <c r="B134" s="248" t="s">
        <v>1132</v>
      </c>
      <c r="C134" s="180"/>
      <c r="D134" s="179"/>
      <c r="E134" s="207"/>
      <c r="F134" s="207"/>
      <c r="G134" s="207"/>
      <c r="H134" s="207"/>
      <c r="I134" s="207">
        <v>0</v>
      </c>
      <c r="J134" s="207">
        <v>0</v>
      </c>
      <c r="K134" s="242">
        <v>0</v>
      </c>
      <c r="L134" s="207"/>
    </row>
    <row r="135" spans="1:12" ht="57.75">
      <c r="A135" s="237"/>
      <c r="B135" s="179"/>
      <c r="C135" s="180" t="s">
        <v>992</v>
      </c>
      <c r="D135" s="179" t="s">
        <v>1133</v>
      </c>
      <c r="E135" s="207" t="s">
        <v>1134</v>
      </c>
      <c r="F135" s="207">
        <v>0</v>
      </c>
      <c r="G135" s="207">
        <v>0</v>
      </c>
      <c r="H135" s="242"/>
      <c r="I135" s="207"/>
      <c r="J135" s="207"/>
      <c r="K135" s="242"/>
      <c r="L135" s="207"/>
    </row>
    <row r="136" spans="1:12" ht="15.75">
      <c r="A136" s="237"/>
      <c r="B136" s="243" t="s">
        <v>1135</v>
      </c>
      <c r="C136" s="180"/>
      <c r="D136" s="179"/>
      <c r="E136" s="207"/>
      <c r="F136" s="207"/>
      <c r="G136" s="207"/>
      <c r="H136" s="207"/>
      <c r="I136" s="207">
        <v>0</v>
      </c>
      <c r="J136" s="240">
        <v>0</v>
      </c>
      <c r="K136" s="242">
        <v>0</v>
      </c>
      <c r="L136" s="207"/>
    </row>
    <row r="137" spans="1:12" ht="47.25" customHeight="1">
      <c r="A137" s="237"/>
      <c r="B137" s="179"/>
      <c r="C137" s="249" t="s">
        <v>1136</v>
      </c>
      <c r="D137" s="179" t="s">
        <v>1137</v>
      </c>
      <c r="E137" s="207" t="s">
        <v>1134</v>
      </c>
      <c r="F137" s="207">
        <v>90</v>
      </c>
      <c r="G137" s="207">
        <v>0</v>
      </c>
      <c r="H137" s="242"/>
      <c r="I137" s="207"/>
      <c r="J137" s="207"/>
      <c r="K137" s="242"/>
      <c r="L137" s="207"/>
    </row>
    <row r="138" spans="1:12" ht="25.5">
      <c r="A138" s="237"/>
      <c r="B138" s="179"/>
      <c r="C138" s="249"/>
      <c r="D138" s="179" t="s">
        <v>1138</v>
      </c>
      <c r="E138" s="207" t="s">
        <v>1134</v>
      </c>
      <c r="F138" s="207">
        <v>2</v>
      </c>
      <c r="G138" s="207">
        <v>0</v>
      </c>
      <c r="H138" s="207"/>
      <c r="I138" s="207"/>
      <c r="J138" s="207"/>
      <c r="K138" s="242"/>
      <c r="L138" s="207"/>
    </row>
    <row r="139" spans="1:12" ht="70.5">
      <c r="A139" s="237"/>
      <c r="B139" s="250" t="s">
        <v>1139</v>
      </c>
      <c r="C139" s="180"/>
      <c r="D139" s="179"/>
      <c r="E139" s="207"/>
      <c r="F139" s="207"/>
      <c r="G139" s="207"/>
      <c r="H139" s="207"/>
      <c r="I139" s="207">
        <v>961.457</v>
      </c>
      <c r="J139" s="207">
        <v>961.4556</v>
      </c>
      <c r="K139" s="242">
        <f>J139/I139</f>
        <v>0.9999985438766372</v>
      </c>
      <c r="L139" s="207" t="s">
        <v>1117</v>
      </c>
    </row>
    <row r="140" spans="1:12" ht="25.5">
      <c r="A140" s="237"/>
      <c r="B140" s="179"/>
      <c r="C140" s="247">
        <v>2022</v>
      </c>
      <c r="D140" s="179" t="s">
        <v>1140</v>
      </c>
      <c r="E140" s="207" t="s">
        <v>1131</v>
      </c>
      <c r="F140" s="207">
        <v>1</v>
      </c>
      <c r="G140" s="207">
        <v>1</v>
      </c>
      <c r="H140" s="242"/>
      <c r="I140" s="207"/>
      <c r="J140" s="207"/>
      <c r="K140" s="242"/>
      <c r="L140" s="207"/>
    </row>
    <row r="141" spans="1:12" ht="15.75">
      <c r="A141" s="185"/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</row>
    <row r="142" spans="1:12" ht="15.75" customHeight="1">
      <c r="A142" s="198" t="s">
        <v>269</v>
      </c>
      <c r="B142" s="198"/>
      <c r="C142" s="198"/>
      <c r="D142" s="198"/>
      <c r="E142" s="198"/>
      <c r="F142" s="198"/>
      <c r="G142" s="198"/>
      <c r="H142" s="198"/>
      <c r="I142" s="198"/>
      <c r="J142" s="198"/>
      <c r="K142" s="198"/>
      <c r="L142" s="198"/>
    </row>
    <row r="143" spans="1:12" ht="24.75" customHeight="1">
      <c r="A143" s="237" t="s">
        <v>58</v>
      </c>
      <c r="B143" s="208" t="s">
        <v>1141</v>
      </c>
      <c r="C143" s="208"/>
      <c r="D143" s="208"/>
      <c r="E143" s="208"/>
      <c r="F143" s="208"/>
      <c r="G143" s="208"/>
      <c r="H143" s="208"/>
      <c r="I143" s="207">
        <v>14338.933</v>
      </c>
      <c r="J143" s="251">
        <v>14338.933</v>
      </c>
      <c r="K143" s="242">
        <f>J143/I143</f>
        <v>1</v>
      </c>
      <c r="L143" s="207" t="s">
        <v>1117</v>
      </c>
    </row>
    <row r="144" spans="1:12" ht="15.75" customHeight="1">
      <c r="A144" s="237"/>
      <c r="B144" s="179"/>
      <c r="C144" s="252">
        <v>2022</v>
      </c>
      <c r="D144" s="253" t="s">
        <v>1142</v>
      </c>
      <c r="E144" s="253"/>
      <c r="F144" s="253"/>
      <c r="G144" s="253"/>
      <c r="H144" s="253"/>
      <c r="I144" s="207"/>
      <c r="J144" s="207"/>
      <c r="K144" s="242"/>
      <c r="L144" s="207"/>
    </row>
    <row r="145" spans="1:12" ht="70.5">
      <c r="A145" s="237"/>
      <c r="B145" s="179"/>
      <c r="C145" s="252"/>
      <c r="D145" s="254" t="s">
        <v>1143</v>
      </c>
      <c r="E145" s="255" t="s">
        <v>1004</v>
      </c>
      <c r="F145" s="207">
        <v>100</v>
      </c>
      <c r="G145" s="207">
        <v>100</v>
      </c>
      <c r="H145" s="242"/>
      <c r="I145" s="207"/>
      <c r="J145" s="207"/>
      <c r="K145" s="242"/>
      <c r="L145" s="207"/>
    </row>
    <row r="146" spans="1:12" ht="57.75">
      <c r="A146" s="237"/>
      <c r="B146" s="179"/>
      <c r="C146" s="252"/>
      <c r="D146" s="254" t="s">
        <v>1144</v>
      </c>
      <c r="E146" s="255" t="s">
        <v>1004</v>
      </c>
      <c r="F146" s="207">
        <v>100</v>
      </c>
      <c r="G146" s="207">
        <v>100</v>
      </c>
      <c r="H146" s="242"/>
      <c r="I146" s="207"/>
      <c r="J146" s="207"/>
      <c r="K146" s="242"/>
      <c r="L146" s="207"/>
    </row>
    <row r="147" spans="1:12" ht="24.75" customHeight="1">
      <c r="A147" s="237"/>
      <c r="B147" s="179"/>
      <c r="C147" s="252"/>
      <c r="D147" s="254" t="s">
        <v>1145</v>
      </c>
      <c r="E147" s="254"/>
      <c r="F147" s="254"/>
      <c r="G147" s="254"/>
      <c r="H147" s="254"/>
      <c r="I147" s="207"/>
      <c r="J147" s="207"/>
      <c r="K147" s="242"/>
      <c r="L147" s="207"/>
    </row>
    <row r="148" spans="1:12" ht="57.75">
      <c r="A148" s="237"/>
      <c r="B148" s="179"/>
      <c r="C148" s="252"/>
      <c r="D148" s="179" t="s">
        <v>1146</v>
      </c>
      <c r="E148" s="207" t="s">
        <v>1004</v>
      </c>
      <c r="F148" s="207">
        <v>100</v>
      </c>
      <c r="G148" s="207">
        <v>100</v>
      </c>
      <c r="H148" s="242"/>
      <c r="I148" s="207"/>
      <c r="J148" s="207"/>
      <c r="K148" s="242"/>
      <c r="L148" s="207"/>
    </row>
    <row r="149" spans="1:12" ht="57.75">
      <c r="A149" s="237"/>
      <c r="B149" s="179"/>
      <c r="C149" s="252"/>
      <c r="D149" s="179" t="s">
        <v>1147</v>
      </c>
      <c r="E149" s="207" t="s">
        <v>1004</v>
      </c>
      <c r="F149" s="207">
        <v>100</v>
      </c>
      <c r="G149" s="207">
        <v>100</v>
      </c>
      <c r="H149" s="242"/>
      <c r="I149" s="207"/>
      <c r="J149" s="207"/>
      <c r="K149" s="242"/>
      <c r="L149" s="207"/>
    </row>
    <row r="150" spans="1:12" ht="57.75">
      <c r="A150" s="237"/>
      <c r="B150" s="179"/>
      <c r="C150" s="252"/>
      <c r="D150" s="179" t="s">
        <v>1148</v>
      </c>
      <c r="E150" s="207" t="s">
        <v>1004</v>
      </c>
      <c r="F150" s="207">
        <v>100</v>
      </c>
      <c r="G150" s="207">
        <v>100</v>
      </c>
      <c r="H150" s="242"/>
      <c r="I150" s="207"/>
      <c r="J150" s="207"/>
      <c r="K150" s="242"/>
      <c r="L150" s="207"/>
    </row>
    <row r="151" spans="1:12" ht="24.75" customHeight="1">
      <c r="A151" s="237"/>
      <c r="B151" s="179"/>
      <c r="C151" s="252"/>
      <c r="D151" s="179" t="s">
        <v>1149</v>
      </c>
      <c r="E151" s="179"/>
      <c r="F151" s="179"/>
      <c r="G151" s="179"/>
      <c r="H151" s="179"/>
      <c r="I151" s="207"/>
      <c r="J151" s="207"/>
      <c r="K151" s="242"/>
      <c r="L151" s="207"/>
    </row>
    <row r="152" spans="1:12" ht="36">
      <c r="A152" s="237"/>
      <c r="B152" s="179"/>
      <c r="C152" s="252"/>
      <c r="D152" s="179" t="s">
        <v>1150</v>
      </c>
      <c r="E152" s="207" t="s">
        <v>1004</v>
      </c>
      <c r="F152" s="207">
        <v>0</v>
      </c>
      <c r="G152" s="207">
        <v>0</v>
      </c>
      <c r="H152" s="242"/>
      <c r="I152" s="207"/>
      <c r="J152" s="207"/>
      <c r="K152" s="242"/>
      <c r="L152" s="207"/>
    </row>
    <row r="153" spans="1:12" ht="36">
      <c r="A153" s="237"/>
      <c r="B153" s="179"/>
      <c r="C153" s="252"/>
      <c r="D153" s="179" t="s">
        <v>1151</v>
      </c>
      <c r="E153" s="207" t="s">
        <v>1152</v>
      </c>
      <c r="F153" s="207">
        <v>1.2</v>
      </c>
      <c r="G153" s="207">
        <v>1.2</v>
      </c>
      <c r="H153" s="242"/>
      <c r="I153" s="207"/>
      <c r="J153" s="207"/>
      <c r="K153" s="242"/>
      <c r="L153" s="207"/>
    </row>
    <row r="154" spans="1:12" ht="25.5">
      <c r="A154" s="237"/>
      <c r="B154" s="179"/>
      <c r="C154" s="252"/>
      <c r="D154" s="179" t="s">
        <v>1153</v>
      </c>
      <c r="E154" s="207" t="s">
        <v>1004</v>
      </c>
      <c r="F154" s="207">
        <v>10</v>
      </c>
      <c r="G154" s="207">
        <v>10</v>
      </c>
      <c r="H154" s="242"/>
      <c r="I154" s="207"/>
      <c r="J154" s="207"/>
      <c r="K154" s="242"/>
      <c r="L154" s="207"/>
    </row>
    <row r="155" spans="1:12" ht="25.5">
      <c r="A155" s="237"/>
      <c r="B155" s="179"/>
      <c r="C155" s="252"/>
      <c r="D155" s="179" t="s">
        <v>1154</v>
      </c>
      <c r="E155" s="207" t="s">
        <v>1004</v>
      </c>
      <c r="F155" s="207">
        <v>10</v>
      </c>
      <c r="G155" s="207">
        <v>10</v>
      </c>
      <c r="H155" s="242"/>
      <c r="I155" s="207"/>
      <c r="J155" s="207"/>
      <c r="K155" s="242"/>
      <c r="L155" s="207"/>
    </row>
    <row r="156" spans="1:12" ht="36">
      <c r="A156" s="237"/>
      <c r="B156" s="179"/>
      <c r="C156" s="252"/>
      <c r="D156" s="179" t="s">
        <v>1155</v>
      </c>
      <c r="E156" s="207" t="s">
        <v>1152</v>
      </c>
      <c r="F156" s="207">
        <v>1.22</v>
      </c>
      <c r="G156" s="207">
        <v>1.22</v>
      </c>
      <c r="H156" s="242"/>
      <c r="I156" s="207"/>
      <c r="J156" s="207"/>
      <c r="K156" s="242"/>
      <c r="L156" s="207"/>
    </row>
    <row r="157" spans="1:12" ht="36">
      <c r="A157" s="237"/>
      <c r="B157" s="179"/>
      <c r="C157" s="252"/>
      <c r="D157" s="179" t="s">
        <v>1156</v>
      </c>
      <c r="E157" s="207" t="s">
        <v>1152</v>
      </c>
      <c r="F157" s="207">
        <v>1.13</v>
      </c>
      <c r="G157" s="207">
        <v>1.13</v>
      </c>
      <c r="H157" s="242"/>
      <c r="I157" s="207"/>
      <c r="J157" s="207"/>
      <c r="K157" s="242"/>
      <c r="L157" s="207"/>
    </row>
    <row r="158" spans="1:12" ht="15.75">
      <c r="A158" s="185"/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</row>
    <row r="159" spans="1:12" ht="15.75">
      <c r="A159" s="186" t="s">
        <v>280</v>
      </c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</row>
    <row r="160" spans="1:12" ht="15.75" customHeight="1">
      <c r="A160" s="207">
        <v>1</v>
      </c>
      <c r="B160" s="208" t="s">
        <v>1157</v>
      </c>
      <c r="C160" s="208"/>
      <c r="D160" s="208"/>
      <c r="E160" s="208"/>
      <c r="F160" s="208"/>
      <c r="G160" s="208"/>
      <c r="H160" s="208"/>
      <c r="I160" s="207">
        <v>52451.38315</v>
      </c>
      <c r="J160" s="251">
        <v>52160.47008</v>
      </c>
      <c r="K160" s="242">
        <f>J160/I160</f>
        <v>0.9944536625627574</v>
      </c>
      <c r="L160" s="207" t="s">
        <v>1117</v>
      </c>
    </row>
    <row r="161" spans="1:12" ht="58.5" customHeight="1">
      <c r="A161" s="237" t="s">
        <v>23</v>
      </c>
      <c r="B161" s="179" t="s">
        <v>1158</v>
      </c>
      <c r="C161" s="256" t="s">
        <v>992</v>
      </c>
      <c r="D161" s="179" t="s">
        <v>1159</v>
      </c>
      <c r="E161" s="207" t="s">
        <v>1004</v>
      </c>
      <c r="F161" s="178">
        <v>100</v>
      </c>
      <c r="G161" s="207">
        <v>100</v>
      </c>
      <c r="H161" s="242"/>
      <c r="I161" s="207"/>
      <c r="J161" s="251"/>
      <c r="K161" s="242"/>
      <c r="L161" s="207"/>
    </row>
    <row r="162" spans="1:12" ht="70.5">
      <c r="A162" s="237"/>
      <c r="B162" s="179"/>
      <c r="C162" s="256"/>
      <c r="D162" s="179" t="s">
        <v>1160</v>
      </c>
      <c r="E162" s="207" t="s">
        <v>1161</v>
      </c>
      <c r="F162" s="207">
        <v>1</v>
      </c>
      <c r="G162" s="207">
        <v>1</v>
      </c>
      <c r="H162" s="242"/>
      <c r="I162" s="207"/>
      <c r="J162" s="207"/>
      <c r="K162" s="242"/>
      <c r="L162" s="207"/>
    </row>
    <row r="163" spans="1:12" ht="70.5">
      <c r="A163" s="237"/>
      <c r="B163" s="179"/>
      <c r="C163" s="256"/>
      <c r="D163" s="179" t="s">
        <v>1162</v>
      </c>
      <c r="E163" s="207" t="s">
        <v>1004</v>
      </c>
      <c r="F163" s="207">
        <v>0</v>
      </c>
      <c r="G163" s="207">
        <v>0</v>
      </c>
      <c r="H163" s="242"/>
      <c r="I163" s="207"/>
      <c r="J163" s="207"/>
      <c r="K163" s="242"/>
      <c r="L163" s="207"/>
    </row>
    <row r="164" spans="1:12" ht="47.25">
      <c r="A164" s="237"/>
      <c r="B164" s="179"/>
      <c r="C164" s="256"/>
      <c r="D164" s="179" t="s">
        <v>1163</v>
      </c>
      <c r="E164" s="207" t="s">
        <v>1004</v>
      </c>
      <c r="F164" s="207">
        <v>0</v>
      </c>
      <c r="G164" s="207">
        <v>0</v>
      </c>
      <c r="H164" s="242"/>
      <c r="I164" s="207"/>
      <c r="J164" s="207"/>
      <c r="K164" s="242"/>
      <c r="L164" s="207"/>
    </row>
    <row r="165" spans="1:12" ht="15.75">
      <c r="A165" s="185"/>
      <c r="B165" s="185"/>
      <c r="C165" s="185"/>
      <c r="D165" s="185"/>
      <c r="E165" s="185"/>
      <c r="F165" s="185"/>
      <c r="G165" s="185"/>
      <c r="H165" s="185"/>
      <c r="I165" s="185"/>
      <c r="J165" s="185"/>
      <c r="K165" s="185"/>
      <c r="L165" s="185"/>
    </row>
    <row r="166" spans="1:12" ht="15.75">
      <c r="A166" s="186" t="s">
        <v>394</v>
      </c>
      <c r="B166" s="186"/>
      <c r="C166" s="186"/>
      <c r="D166" s="186"/>
      <c r="E166" s="186"/>
      <c r="F166" s="186"/>
      <c r="G166" s="186"/>
      <c r="H166" s="186"/>
      <c r="I166" s="186"/>
      <c r="J166" s="186"/>
      <c r="K166" s="186"/>
      <c r="L166" s="186"/>
    </row>
    <row r="167" spans="1:12" ht="15.75" customHeight="1">
      <c r="A167" s="237" t="s">
        <v>150</v>
      </c>
      <c r="B167" s="257" t="s">
        <v>394</v>
      </c>
      <c r="C167" s="257"/>
      <c r="D167" s="257"/>
      <c r="E167" s="257"/>
      <c r="F167" s="257"/>
      <c r="G167" s="257"/>
      <c r="H167" s="257"/>
      <c r="I167" s="207">
        <v>5208.15235</v>
      </c>
      <c r="J167" s="240">
        <v>5132.49038</v>
      </c>
      <c r="K167" s="242">
        <f>J167/I167</f>
        <v>0.9854723969432269</v>
      </c>
      <c r="L167" s="207" t="s">
        <v>1117</v>
      </c>
    </row>
    <row r="168" spans="1:12" ht="47.25" customHeight="1">
      <c r="A168" s="237"/>
      <c r="B168" s="250"/>
      <c r="C168" s="180" t="s">
        <v>992</v>
      </c>
      <c r="D168" s="179" t="s">
        <v>1164</v>
      </c>
      <c r="E168" s="207" t="s">
        <v>1004</v>
      </c>
      <c r="F168" s="207">
        <v>100</v>
      </c>
      <c r="G168" s="207">
        <v>100</v>
      </c>
      <c r="H168" s="207"/>
      <c r="I168" s="207"/>
      <c r="J168" s="240"/>
      <c r="K168" s="242"/>
      <c r="L168" s="207"/>
    </row>
    <row r="169" spans="1:12" ht="57" customHeight="1">
      <c r="A169" s="237"/>
      <c r="B169" s="250"/>
      <c r="C169" s="180"/>
      <c r="D169" s="179" t="s">
        <v>1165</v>
      </c>
      <c r="E169" s="207" t="s">
        <v>1007</v>
      </c>
      <c r="F169" s="207">
        <v>90</v>
      </c>
      <c r="G169" s="207">
        <v>90</v>
      </c>
      <c r="H169" s="207"/>
      <c r="I169" s="207"/>
      <c r="J169" s="240"/>
      <c r="K169" s="242"/>
      <c r="L169" s="207"/>
    </row>
    <row r="170" spans="1:12" ht="25.5">
      <c r="A170" s="237"/>
      <c r="B170" s="250"/>
      <c r="C170" s="180"/>
      <c r="D170" s="179" t="s">
        <v>1166</v>
      </c>
      <c r="E170" s="207" t="s">
        <v>1004</v>
      </c>
      <c r="F170" s="207">
        <v>100</v>
      </c>
      <c r="G170" s="207">
        <v>100</v>
      </c>
      <c r="H170" s="207"/>
      <c r="I170" s="207"/>
      <c r="J170" s="240"/>
      <c r="K170" s="242"/>
      <c r="L170" s="207"/>
    </row>
    <row r="171" spans="1:12" ht="15.75" customHeight="1">
      <c r="A171" s="258" t="s">
        <v>152</v>
      </c>
      <c r="B171" s="243" t="s">
        <v>1167</v>
      </c>
      <c r="C171" s="243"/>
      <c r="D171" s="243"/>
      <c r="E171" s="243"/>
      <c r="F171" s="243"/>
      <c r="G171" s="243"/>
      <c r="H171" s="243"/>
      <c r="I171" s="259">
        <v>63.14692</v>
      </c>
      <c r="J171" s="251">
        <v>63.14692</v>
      </c>
      <c r="K171" s="242">
        <f>J171/I171</f>
        <v>1</v>
      </c>
      <c r="L171" s="207" t="s">
        <v>1117</v>
      </c>
    </row>
    <row r="172" spans="1:12" ht="28.5" customHeight="1">
      <c r="A172" s="258"/>
      <c r="B172" s="179"/>
      <c r="C172" s="180" t="s">
        <v>992</v>
      </c>
      <c r="D172" s="179" t="s">
        <v>1168</v>
      </c>
      <c r="E172" s="207" t="s">
        <v>1007</v>
      </c>
      <c r="F172" s="207">
        <v>0</v>
      </c>
      <c r="G172" s="207">
        <v>0</v>
      </c>
      <c r="H172" s="242"/>
      <c r="I172" s="259"/>
      <c r="J172" s="259"/>
      <c r="K172" s="260"/>
      <c r="L172" s="259"/>
    </row>
    <row r="173" spans="1:12" ht="36">
      <c r="A173" s="258"/>
      <c r="B173" s="179"/>
      <c r="C173" s="180"/>
      <c r="D173" s="179" t="s">
        <v>1169</v>
      </c>
      <c r="E173" s="207" t="s">
        <v>1004</v>
      </c>
      <c r="F173" s="207">
        <v>100</v>
      </c>
      <c r="G173" s="207">
        <v>100</v>
      </c>
      <c r="H173" s="242"/>
      <c r="I173" s="259"/>
      <c r="J173" s="259"/>
      <c r="K173" s="260"/>
      <c r="L173" s="259"/>
    </row>
    <row r="174" spans="1:12" ht="25.5">
      <c r="A174" s="258"/>
      <c r="B174" s="179"/>
      <c r="C174" s="180"/>
      <c r="D174" s="179" t="s">
        <v>1170</v>
      </c>
      <c r="E174" s="207" t="s">
        <v>1007</v>
      </c>
      <c r="F174" s="207">
        <v>4</v>
      </c>
      <c r="G174" s="207">
        <v>4</v>
      </c>
      <c r="H174" s="207"/>
      <c r="I174" s="207"/>
      <c r="J174" s="207"/>
      <c r="K174" s="242"/>
      <c r="L174" s="207"/>
    </row>
    <row r="175" spans="1:12" ht="39" customHeight="1">
      <c r="A175" s="258"/>
      <c r="B175" s="179"/>
      <c r="C175" s="180"/>
      <c r="D175" s="179" t="s">
        <v>1171</v>
      </c>
      <c r="E175" s="207" t="s">
        <v>1004</v>
      </c>
      <c r="F175" s="207">
        <v>100</v>
      </c>
      <c r="G175" s="207">
        <v>100</v>
      </c>
      <c r="H175" s="207"/>
      <c r="I175" s="207"/>
      <c r="J175" s="207"/>
      <c r="K175" s="242"/>
      <c r="L175" s="207"/>
    </row>
    <row r="176" spans="1:12" ht="15.75" customHeight="1">
      <c r="A176" s="237" t="s">
        <v>218</v>
      </c>
      <c r="B176" s="243" t="s">
        <v>406</v>
      </c>
      <c r="C176" s="243"/>
      <c r="D176" s="243"/>
      <c r="E176" s="243"/>
      <c r="F176" s="243"/>
      <c r="G176" s="243"/>
      <c r="H176" s="243"/>
      <c r="I176" s="207">
        <v>5145.00543</v>
      </c>
      <c r="J176" s="251">
        <v>5069.34346</v>
      </c>
      <c r="K176" s="242">
        <f>J176/I176</f>
        <v>0.9852940932659034</v>
      </c>
      <c r="L176" s="207" t="s">
        <v>1117</v>
      </c>
    </row>
    <row r="177" spans="1:12" ht="47.25">
      <c r="A177" s="207"/>
      <c r="B177" s="179"/>
      <c r="C177" s="179">
        <v>2022</v>
      </c>
      <c r="D177" s="179" t="s">
        <v>1172</v>
      </c>
      <c r="E177" s="207" t="s">
        <v>1004</v>
      </c>
      <c r="F177" s="207">
        <v>99</v>
      </c>
      <c r="G177" s="207">
        <v>99</v>
      </c>
      <c r="H177" s="207"/>
      <c r="I177" s="207"/>
      <c r="J177" s="207"/>
      <c r="K177" s="242"/>
      <c r="L177" s="207"/>
    </row>
    <row r="178" spans="1:12" ht="25.5">
      <c r="A178" s="207"/>
      <c r="B178" s="179"/>
      <c r="C178" s="179"/>
      <c r="D178" s="179" t="s">
        <v>1173</v>
      </c>
      <c r="E178" s="207" t="s">
        <v>1004</v>
      </c>
      <c r="F178" s="207">
        <v>100</v>
      </c>
      <c r="G178" s="207">
        <v>100</v>
      </c>
      <c r="H178" s="207"/>
      <c r="I178" s="207"/>
      <c r="J178" s="207"/>
      <c r="K178" s="242"/>
      <c r="L178" s="207"/>
    </row>
    <row r="179" spans="1:12" ht="15.75">
      <c r="A179" s="185"/>
      <c r="B179" s="185"/>
      <c r="C179" s="185"/>
      <c r="D179" s="185"/>
      <c r="E179" s="185"/>
      <c r="F179" s="185"/>
      <c r="G179" s="185"/>
      <c r="H179" s="185"/>
      <c r="I179" s="185"/>
      <c r="J179" s="185"/>
      <c r="K179" s="185"/>
      <c r="L179" s="185"/>
    </row>
    <row r="180" spans="1:12" ht="15.75">
      <c r="A180" s="186" t="s">
        <v>441</v>
      </c>
      <c r="B180" s="186"/>
      <c r="C180" s="186"/>
      <c r="D180" s="186"/>
      <c r="E180" s="186"/>
      <c r="F180" s="186"/>
      <c r="G180" s="186"/>
      <c r="H180" s="186"/>
      <c r="I180" s="186"/>
      <c r="J180" s="186"/>
      <c r="K180" s="186"/>
      <c r="L180" s="186"/>
    </row>
    <row r="181" spans="1:12" ht="15.75" customHeight="1">
      <c r="A181" s="237" t="s">
        <v>63</v>
      </c>
      <c r="B181" s="208" t="s">
        <v>1174</v>
      </c>
      <c r="C181" s="208"/>
      <c r="D181" s="208"/>
      <c r="E181" s="208"/>
      <c r="F181" s="208"/>
      <c r="G181" s="208"/>
      <c r="H181" s="208"/>
      <c r="I181" s="207">
        <v>7772.84011</v>
      </c>
      <c r="J181" s="251">
        <v>7726.47208</v>
      </c>
      <c r="K181" s="242">
        <f>J181/I181</f>
        <v>0.9940346090561741</v>
      </c>
      <c r="L181" s="207" t="s">
        <v>1117</v>
      </c>
    </row>
    <row r="182" spans="1:12" ht="24.75" customHeight="1">
      <c r="A182" s="237"/>
      <c r="B182" s="179"/>
      <c r="C182" s="180" t="s">
        <v>992</v>
      </c>
      <c r="D182" s="261" t="s">
        <v>1175</v>
      </c>
      <c r="E182" s="240" t="s">
        <v>1004</v>
      </c>
      <c r="F182" s="246">
        <v>98.3</v>
      </c>
      <c r="G182" s="246">
        <v>98.3</v>
      </c>
      <c r="H182" s="242"/>
      <c r="I182" s="207"/>
      <c r="J182" s="207"/>
      <c r="K182" s="242"/>
      <c r="L182" s="207"/>
    </row>
    <row r="183" spans="1:12" ht="25.5">
      <c r="A183" s="237"/>
      <c r="B183" s="179"/>
      <c r="C183" s="179"/>
      <c r="D183" s="261" t="s">
        <v>1176</v>
      </c>
      <c r="E183" s="240" t="s">
        <v>1004</v>
      </c>
      <c r="F183" s="246">
        <v>1.65</v>
      </c>
      <c r="G183" s="246">
        <v>1.65</v>
      </c>
      <c r="H183" s="242"/>
      <c r="I183" s="207"/>
      <c r="J183" s="207"/>
      <c r="K183" s="242"/>
      <c r="L183" s="207"/>
    </row>
    <row r="184" spans="1:12" ht="15.75">
      <c r="A184" s="185"/>
      <c r="B184" s="185"/>
      <c r="C184" s="185"/>
      <c r="D184" s="185"/>
      <c r="E184" s="185"/>
      <c r="F184" s="185"/>
      <c r="G184" s="185"/>
      <c r="H184" s="185"/>
      <c r="I184" s="185"/>
      <c r="J184" s="185"/>
      <c r="K184" s="185"/>
      <c r="L184" s="185"/>
    </row>
    <row r="185" spans="1:12" ht="15.75">
      <c r="A185" s="186" t="s">
        <v>486</v>
      </c>
      <c r="B185" s="186"/>
      <c r="C185" s="186"/>
      <c r="D185" s="186"/>
      <c r="E185" s="186"/>
      <c r="F185" s="186"/>
      <c r="G185" s="186"/>
      <c r="H185" s="186"/>
      <c r="I185" s="186"/>
      <c r="J185" s="186"/>
      <c r="K185" s="186"/>
      <c r="L185" s="186"/>
    </row>
    <row r="186" spans="1:12" ht="15.75" customHeight="1">
      <c r="A186" s="211" t="s">
        <v>1177</v>
      </c>
      <c r="B186" s="211"/>
      <c r="C186" s="211"/>
      <c r="D186" s="211"/>
      <c r="E186" s="211"/>
      <c r="F186" s="211"/>
      <c r="G186" s="211"/>
      <c r="H186" s="211"/>
      <c r="I186" s="211"/>
      <c r="J186" s="211"/>
      <c r="K186" s="211"/>
      <c r="L186" s="211"/>
    </row>
    <row r="187" spans="1:12" ht="47.25">
      <c r="A187" s="262" t="s">
        <v>21</v>
      </c>
      <c r="B187" s="263" t="s">
        <v>1178</v>
      </c>
      <c r="C187" s="256" t="s">
        <v>992</v>
      </c>
      <c r="D187" s="264" t="s">
        <v>1179</v>
      </c>
      <c r="E187" s="265" t="s">
        <v>1180</v>
      </c>
      <c r="F187" s="266" t="s">
        <v>1181</v>
      </c>
      <c r="G187" s="266" t="s">
        <v>1181</v>
      </c>
      <c r="H187" s="229">
        <v>1</v>
      </c>
      <c r="I187" s="267">
        <v>24291.07836</v>
      </c>
      <c r="J187" s="267">
        <v>24291.07836</v>
      </c>
      <c r="K187" s="268">
        <v>1</v>
      </c>
      <c r="L187" s="269"/>
    </row>
    <row r="188" spans="1:12" ht="15.75" customHeight="1">
      <c r="A188" s="270" t="s">
        <v>1182</v>
      </c>
      <c r="B188" s="270"/>
      <c r="C188" s="270"/>
      <c r="D188" s="270"/>
      <c r="E188" s="270"/>
      <c r="F188" s="270"/>
      <c r="G188" s="270"/>
      <c r="H188" s="270"/>
      <c r="I188" s="270"/>
      <c r="J188" s="270"/>
      <c r="K188" s="270"/>
      <c r="L188" s="270"/>
    </row>
    <row r="189" spans="1:12" ht="24.75" customHeight="1">
      <c r="A189" s="262" t="s">
        <v>58</v>
      </c>
      <c r="B189" s="208" t="s">
        <v>1183</v>
      </c>
      <c r="C189" s="256" t="s">
        <v>992</v>
      </c>
      <c r="D189" s="271" t="s">
        <v>1184</v>
      </c>
      <c r="E189" s="265" t="s">
        <v>1180</v>
      </c>
      <c r="F189" s="178">
        <v>0.718</v>
      </c>
      <c r="G189" s="178">
        <v>0.718</v>
      </c>
      <c r="H189" s="214">
        <v>1</v>
      </c>
      <c r="I189" s="272">
        <v>12895.4333</v>
      </c>
      <c r="J189" s="272">
        <v>12880.69129</v>
      </c>
      <c r="K189" s="273">
        <v>0.999</v>
      </c>
      <c r="L189" s="272"/>
    </row>
    <row r="190" spans="1:12" ht="25.5">
      <c r="A190" s="262"/>
      <c r="B190" s="208"/>
      <c r="C190" s="256" t="s">
        <v>992</v>
      </c>
      <c r="D190" s="249" t="s">
        <v>1185</v>
      </c>
      <c r="E190" s="265" t="s">
        <v>1180</v>
      </c>
      <c r="F190" s="178">
        <v>0.718</v>
      </c>
      <c r="G190" s="178">
        <v>0.718</v>
      </c>
      <c r="H190" s="214">
        <v>1</v>
      </c>
      <c r="I190" s="272">
        <v>1812.787</v>
      </c>
      <c r="J190" s="272">
        <v>1812.787</v>
      </c>
      <c r="K190" s="273">
        <v>1</v>
      </c>
      <c r="L190" s="274"/>
    </row>
    <row r="191" spans="1:12" ht="15.75">
      <c r="A191" s="262"/>
      <c r="B191" s="208"/>
      <c r="C191" s="256" t="s">
        <v>992</v>
      </c>
      <c r="D191" s="275" t="s">
        <v>1186</v>
      </c>
      <c r="E191" s="265" t="s">
        <v>1180</v>
      </c>
      <c r="F191" s="178">
        <v>0</v>
      </c>
      <c r="G191" s="178">
        <v>0</v>
      </c>
      <c r="H191" s="214">
        <v>0</v>
      </c>
      <c r="I191" s="272">
        <v>0</v>
      </c>
      <c r="J191" s="272">
        <v>0</v>
      </c>
      <c r="K191" s="273">
        <v>0</v>
      </c>
      <c r="L191" s="272"/>
    </row>
    <row r="192" spans="1:12" ht="25.5">
      <c r="A192" s="262"/>
      <c r="B192" s="208"/>
      <c r="C192" s="256" t="s">
        <v>992</v>
      </c>
      <c r="D192" s="233" t="s">
        <v>1187</v>
      </c>
      <c r="E192" s="276" t="s">
        <v>994</v>
      </c>
      <c r="F192" s="178">
        <v>21</v>
      </c>
      <c r="G192" s="178">
        <v>21</v>
      </c>
      <c r="H192" s="214">
        <v>1</v>
      </c>
      <c r="I192" s="272">
        <v>2861.2418</v>
      </c>
      <c r="J192" s="272">
        <v>2861.2418</v>
      </c>
      <c r="K192" s="273">
        <v>1</v>
      </c>
      <c r="L192" s="272"/>
    </row>
    <row r="193" spans="1:12" ht="15.75" customHeight="1">
      <c r="A193" s="277" t="s">
        <v>1188</v>
      </c>
      <c r="B193" s="277"/>
      <c r="C193" s="277"/>
      <c r="D193" s="277"/>
      <c r="E193" s="277"/>
      <c r="F193" s="277"/>
      <c r="G193" s="277"/>
      <c r="H193" s="277"/>
      <c r="I193" s="277"/>
      <c r="J193" s="277"/>
      <c r="K193" s="277"/>
      <c r="L193" s="277"/>
    </row>
    <row r="194" spans="1:12" ht="24.75" customHeight="1">
      <c r="A194" s="183" t="s">
        <v>63</v>
      </c>
      <c r="B194" s="278" t="s">
        <v>564</v>
      </c>
      <c r="C194" s="256" t="s">
        <v>992</v>
      </c>
      <c r="D194" s="264" t="s">
        <v>1189</v>
      </c>
      <c r="E194" s="279"/>
      <c r="F194" s="272"/>
      <c r="G194" s="272"/>
      <c r="H194" s="272"/>
      <c r="I194" s="272">
        <v>37167.49662</v>
      </c>
      <c r="J194" s="272">
        <v>36184.76216</v>
      </c>
      <c r="K194" s="280">
        <v>0.974</v>
      </c>
      <c r="L194" s="274" t="s">
        <v>1190</v>
      </c>
    </row>
    <row r="195" spans="1:12" ht="15.75">
      <c r="A195" s="183" t="s">
        <v>58</v>
      </c>
      <c r="B195" s="278"/>
      <c r="C195" s="256" t="s">
        <v>992</v>
      </c>
      <c r="D195" s="264" t="s">
        <v>1191</v>
      </c>
      <c r="E195" s="265" t="s">
        <v>1180</v>
      </c>
      <c r="F195" s="281">
        <v>16.427</v>
      </c>
      <c r="G195" s="281">
        <v>16.427</v>
      </c>
      <c r="H195" s="273">
        <v>1</v>
      </c>
      <c r="I195" s="272"/>
      <c r="J195" s="272"/>
      <c r="K195" s="280"/>
      <c r="L195" s="274"/>
    </row>
    <row r="196" spans="1:12" ht="25.5">
      <c r="A196" s="183" t="s">
        <v>63</v>
      </c>
      <c r="B196" s="278"/>
      <c r="C196" s="256" t="s">
        <v>992</v>
      </c>
      <c r="D196" s="264" t="s">
        <v>1192</v>
      </c>
      <c r="E196" s="265" t="s">
        <v>1180</v>
      </c>
      <c r="F196" s="281">
        <v>246.726</v>
      </c>
      <c r="G196" s="281">
        <v>246.726</v>
      </c>
      <c r="H196" s="280">
        <v>1</v>
      </c>
      <c r="I196" s="272"/>
      <c r="J196" s="272"/>
      <c r="K196" s="280"/>
      <c r="L196" s="274"/>
    </row>
    <row r="197" spans="1:12" ht="25.5">
      <c r="A197" s="183" t="s">
        <v>100</v>
      </c>
      <c r="B197" s="278"/>
      <c r="C197" s="256" t="s">
        <v>992</v>
      </c>
      <c r="D197" s="264" t="s">
        <v>1193</v>
      </c>
      <c r="E197" s="265" t="s">
        <v>1180</v>
      </c>
      <c r="F197" s="281">
        <v>2.46</v>
      </c>
      <c r="G197" s="281">
        <v>2.46</v>
      </c>
      <c r="H197" s="280">
        <v>1</v>
      </c>
      <c r="I197" s="272"/>
      <c r="J197" s="272"/>
      <c r="K197" s="280"/>
      <c r="L197" s="274"/>
    </row>
    <row r="198" spans="1:12" ht="25.5">
      <c r="A198" s="183" t="s">
        <v>124</v>
      </c>
      <c r="B198" s="278"/>
      <c r="C198" s="256" t="s">
        <v>992</v>
      </c>
      <c r="D198" s="264" t="s">
        <v>1194</v>
      </c>
      <c r="E198" s="272" t="s">
        <v>994</v>
      </c>
      <c r="F198" s="281">
        <v>856</v>
      </c>
      <c r="G198" s="281">
        <v>856</v>
      </c>
      <c r="H198" s="273">
        <v>1</v>
      </c>
      <c r="I198" s="272"/>
      <c r="J198" s="272"/>
      <c r="K198" s="280"/>
      <c r="L198" s="274"/>
    </row>
    <row r="199" spans="1:12" ht="15.75">
      <c r="A199" s="183" t="s">
        <v>150</v>
      </c>
      <c r="B199" s="278"/>
      <c r="C199" s="256" t="s">
        <v>992</v>
      </c>
      <c r="D199" s="264" t="s">
        <v>1195</v>
      </c>
      <c r="E199" s="265" t="s">
        <v>1196</v>
      </c>
      <c r="F199" s="281">
        <v>400</v>
      </c>
      <c r="G199" s="281">
        <v>400</v>
      </c>
      <c r="H199" s="273">
        <v>1</v>
      </c>
      <c r="I199" s="272"/>
      <c r="J199" s="272"/>
      <c r="K199" s="280"/>
      <c r="L199" s="274"/>
    </row>
    <row r="200" spans="1:12" ht="15.75">
      <c r="A200" s="183" t="s">
        <v>245</v>
      </c>
      <c r="B200" s="278"/>
      <c r="C200" s="256" t="s">
        <v>992</v>
      </c>
      <c r="D200" s="264" t="s">
        <v>1197</v>
      </c>
      <c r="E200" s="265" t="s">
        <v>1196</v>
      </c>
      <c r="F200" s="281">
        <v>910</v>
      </c>
      <c r="G200" s="281">
        <v>910</v>
      </c>
      <c r="H200" s="273">
        <v>1</v>
      </c>
      <c r="I200" s="272"/>
      <c r="J200" s="272"/>
      <c r="K200" s="280"/>
      <c r="L200" s="274"/>
    </row>
    <row r="201" spans="1:12" ht="25.5">
      <c r="A201" s="183" t="s">
        <v>268</v>
      </c>
      <c r="B201" s="278"/>
      <c r="C201" s="256" t="s">
        <v>992</v>
      </c>
      <c r="D201" s="264" t="s">
        <v>1198</v>
      </c>
      <c r="E201" s="265" t="s">
        <v>1180</v>
      </c>
      <c r="F201" s="281">
        <v>198.3</v>
      </c>
      <c r="G201" s="281">
        <v>198.3</v>
      </c>
      <c r="H201" s="273">
        <v>1</v>
      </c>
      <c r="I201" s="272"/>
      <c r="J201" s="272"/>
      <c r="K201" s="280"/>
      <c r="L201" s="274"/>
    </row>
    <row r="202" spans="1:12" ht="24.75" customHeight="1">
      <c r="A202" s="211" t="s">
        <v>1199</v>
      </c>
      <c r="B202" s="211"/>
      <c r="C202" s="211"/>
      <c r="D202" s="211"/>
      <c r="E202" s="211"/>
      <c r="F202" s="211"/>
      <c r="G202" s="211"/>
      <c r="H202" s="211"/>
      <c r="I202" s="211"/>
      <c r="J202" s="211"/>
      <c r="K202" s="211"/>
      <c r="L202" s="211"/>
    </row>
    <row r="203" spans="1:12" ht="24.75" customHeight="1">
      <c r="A203" s="262" t="s">
        <v>100</v>
      </c>
      <c r="B203" s="208" t="s">
        <v>571</v>
      </c>
      <c r="C203" s="221"/>
      <c r="D203" s="264" t="s">
        <v>1200</v>
      </c>
      <c r="E203" s="178" t="s">
        <v>1201</v>
      </c>
      <c r="F203" s="178">
        <v>49.062</v>
      </c>
      <c r="G203" s="178">
        <v>49.062</v>
      </c>
      <c r="H203" s="215">
        <v>1</v>
      </c>
      <c r="I203" s="274">
        <v>15686.01687</v>
      </c>
      <c r="J203" s="274">
        <v>15049.34848</v>
      </c>
      <c r="K203" s="280">
        <v>0.959</v>
      </c>
      <c r="L203" s="216" t="s">
        <v>1202</v>
      </c>
    </row>
    <row r="204" spans="1:12" ht="38.25" customHeight="1">
      <c r="A204" s="262"/>
      <c r="B204" s="208"/>
      <c r="C204" s="256" t="s">
        <v>992</v>
      </c>
      <c r="D204" s="264" t="s">
        <v>1203</v>
      </c>
      <c r="E204" s="272" t="s">
        <v>994</v>
      </c>
      <c r="F204" s="197">
        <v>1333</v>
      </c>
      <c r="G204" s="197">
        <v>1333</v>
      </c>
      <c r="H204" s="215">
        <v>1</v>
      </c>
      <c r="I204" s="274"/>
      <c r="J204" s="274"/>
      <c r="K204" s="280"/>
      <c r="L204" s="216"/>
    </row>
    <row r="205" spans="1:12" ht="15.75" customHeight="1">
      <c r="A205" s="211" t="s">
        <v>1204</v>
      </c>
      <c r="B205" s="211"/>
      <c r="C205" s="211"/>
      <c r="D205" s="211"/>
      <c r="E205" s="211"/>
      <c r="F205" s="211"/>
      <c r="G205" s="211"/>
      <c r="H205" s="211"/>
      <c r="I205" s="211"/>
      <c r="J205" s="211"/>
      <c r="K205" s="211"/>
      <c r="L205" s="211"/>
    </row>
    <row r="206" spans="1:12" ht="24.75" customHeight="1">
      <c r="A206" s="282" t="s">
        <v>124</v>
      </c>
      <c r="B206" s="278" t="s">
        <v>582</v>
      </c>
      <c r="C206" s="256" t="s">
        <v>992</v>
      </c>
      <c r="D206" s="233" t="s">
        <v>1205</v>
      </c>
      <c r="E206" s="216" t="s">
        <v>1007</v>
      </c>
      <c r="F206" s="216">
        <v>2</v>
      </c>
      <c r="G206" s="216">
        <v>2</v>
      </c>
      <c r="H206" s="283">
        <v>1</v>
      </c>
      <c r="I206" s="267">
        <v>6712.5258</v>
      </c>
      <c r="J206" s="267">
        <v>6712.5258</v>
      </c>
      <c r="K206" s="280">
        <v>1</v>
      </c>
      <c r="L206" s="185"/>
    </row>
    <row r="207" spans="1:12" ht="25.5">
      <c r="A207" s="282"/>
      <c r="B207" s="278"/>
      <c r="C207" s="256" t="s">
        <v>992</v>
      </c>
      <c r="D207" s="233" t="s">
        <v>1206</v>
      </c>
      <c r="E207" s="274" t="s">
        <v>1004</v>
      </c>
      <c r="F207" s="284">
        <v>2.7</v>
      </c>
      <c r="G207" s="284">
        <v>2.7</v>
      </c>
      <c r="H207" s="284" t="s">
        <v>192</v>
      </c>
      <c r="I207" s="267"/>
      <c r="J207" s="267"/>
      <c r="K207" s="280"/>
      <c r="L207" s="274"/>
    </row>
    <row r="208" spans="1:12" ht="25.5">
      <c r="A208" s="282"/>
      <c r="B208" s="278"/>
      <c r="C208" s="256" t="s">
        <v>992</v>
      </c>
      <c r="D208" s="233" t="s">
        <v>1207</v>
      </c>
      <c r="E208" s="274" t="s">
        <v>1007</v>
      </c>
      <c r="F208" s="284">
        <v>1</v>
      </c>
      <c r="G208" s="274">
        <v>1</v>
      </c>
      <c r="H208" s="274" t="s">
        <v>192</v>
      </c>
      <c r="I208" s="267"/>
      <c r="J208" s="267"/>
      <c r="K208" s="280"/>
      <c r="L208" s="185"/>
    </row>
    <row r="209" spans="1:12" ht="25.5">
      <c r="A209" s="282"/>
      <c r="B209" s="278"/>
      <c r="C209" s="256" t="s">
        <v>992</v>
      </c>
      <c r="D209" s="233" t="s">
        <v>1208</v>
      </c>
      <c r="E209" s="274" t="s">
        <v>1004</v>
      </c>
      <c r="F209" s="284">
        <v>14.28</v>
      </c>
      <c r="G209" s="274">
        <v>14.28</v>
      </c>
      <c r="H209" s="274" t="s">
        <v>192</v>
      </c>
      <c r="I209" s="267"/>
      <c r="J209" s="267"/>
      <c r="K209" s="280"/>
      <c r="L209" s="185"/>
    </row>
    <row r="210" spans="1:12" ht="15.75" customHeight="1">
      <c r="A210" s="211" t="s">
        <v>1209</v>
      </c>
      <c r="B210" s="211"/>
      <c r="C210" s="211"/>
      <c r="D210" s="211"/>
      <c r="E210" s="211"/>
      <c r="F210" s="211"/>
      <c r="G210" s="211"/>
      <c r="H210" s="211"/>
      <c r="I210" s="211"/>
      <c r="J210" s="211"/>
      <c r="K210" s="285"/>
      <c r="L210" s="285"/>
    </row>
    <row r="211" spans="1:12" ht="36" customHeight="1">
      <c r="A211" s="282" t="s">
        <v>150</v>
      </c>
      <c r="B211" s="278" t="s">
        <v>1210</v>
      </c>
      <c r="C211" s="256" t="s">
        <v>992</v>
      </c>
      <c r="D211" s="233" t="s">
        <v>1211</v>
      </c>
      <c r="E211" s="265" t="s">
        <v>1180</v>
      </c>
      <c r="F211" s="216">
        <v>1.2487</v>
      </c>
      <c r="G211" s="216">
        <v>1.2487</v>
      </c>
      <c r="H211" s="268">
        <v>1</v>
      </c>
      <c r="I211" s="267">
        <f>2334.78462-I212</f>
        <v>1800.73472</v>
      </c>
      <c r="J211" s="267">
        <v>1800.73472</v>
      </c>
      <c r="K211" s="280">
        <v>1</v>
      </c>
      <c r="L211" s="276"/>
    </row>
    <row r="212" spans="1:12" ht="15.75">
      <c r="A212" s="183" t="s">
        <v>21</v>
      </c>
      <c r="B212" s="278"/>
      <c r="C212" s="256" t="s">
        <v>992</v>
      </c>
      <c r="D212" s="233" t="s">
        <v>1212</v>
      </c>
      <c r="E212" s="265" t="s">
        <v>1180</v>
      </c>
      <c r="F212" s="284">
        <v>536.32</v>
      </c>
      <c r="G212" s="286">
        <v>536.32</v>
      </c>
      <c r="H212" s="215">
        <v>1</v>
      </c>
      <c r="I212" s="267">
        <v>534.0499</v>
      </c>
      <c r="J212" s="267">
        <v>534.0499</v>
      </c>
      <c r="K212" s="280">
        <v>1</v>
      </c>
      <c r="L212" s="274"/>
    </row>
    <row r="213" spans="1:12" ht="15.75">
      <c r="A213" s="185"/>
      <c r="B213" s="185"/>
      <c r="C213" s="185"/>
      <c r="D213" s="185"/>
      <c r="E213" s="185"/>
      <c r="F213" s="185"/>
      <c r="G213" s="185"/>
      <c r="H213" s="185"/>
      <c r="I213" s="185"/>
      <c r="J213" s="185"/>
      <c r="K213" s="185"/>
      <c r="L213" s="185"/>
    </row>
    <row r="214" spans="1:12" ht="15.75">
      <c r="A214" s="186" t="s">
        <v>614</v>
      </c>
      <c r="B214" s="186"/>
      <c r="C214" s="186"/>
      <c r="D214" s="186"/>
      <c r="E214" s="186"/>
      <c r="F214" s="186"/>
      <c r="G214" s="186"/>
      <c r="H214" s="186"/>
      <c r="I214" s="186"/>
      <c r="J214" s="186"/>
      <c r="K214" s="186"/>
      <c r="L214" s="186"/>
    </row>
    <row r="215" spans="1:12" ht="15.75" customHeight="1">
      <c r="A215" s="208" t="s">
        <v>1213</v>
      </c>
      <c r="B215" s="208"/>
      <c r="C215" s="208"/>
      <c r="D215" s="208"/>
      <c r="E215" s="208"/>
      <c r="F215" s="208"/>
      <c r="G215" s="208"/>
      <c r="H215" s="208"/>
      <c r="I215" s="208"/>
      <c r="J215" s="208"/>
      <c r="K215" s="208"/>
      <c r="L215" s="208"/>
    </row>
    <row r="216" spans="1:12" ht="36" customHeight="1">
      <c r="A216" s="208" t="s">
        <v>1214</v>
      </c>
      <c r="B216" s="208"/>
      <c r="C216" s="208"/>
      <c r="D216" s="208"/>
      <c r="E216" s="208"/>
      <c r="F216" s="208"/>
      <c r="G216" s="208"/>
      <c r="H216" s="208"/>
      <c r="I216" s="208"/>
      <c r="J216" s="208"/>
      <c r="K216" s="208"/>
      <c r="L216" s="208"/>
    </row>
    <row r="217" spans="1:12" ht="124.5" customHeight="1">
      <c r="A217" s="207" t="s">
        <v>1040</v>
      </c>
      <c r="B217" s="184" t="s">
        <v>1215</v>
      </c>
      <c r="C217" s="184">
        <v>2022</v>
      </c>
      <c r="D217" s="179" t="s">
        <v>1216</v>
      </c>
      <c r="E217" s="178" t="s">
        <v>994</v>
      </c>
      <c r="F217" s="178">
        <v>0</v>
      </c>
      <c r="G217" s="182">
        <v>0</v>
      </c>
      <c r="H217" s="287">
        <v>0</v>
      </c>
      <c r="I217" s="213">
        <v>0</v>
      </c>
      <c r="J217" s="213">
        <v>0</v>
      </c>
      <c r="K217" s="287">
        <v>0</v>
      </c>
      <c r="L217" s="178"/>
    </row>
    <row r="218" spans="1:12" ht="92.25" customHeight="1">
      <c r="A218" s="178">
        <v>2</v>
      </c>
      <c r="B218" s="184" t="s">
        <v>1217</v>
      </c>
      <c r="C218" s="184">
        <v>2022</v>
      </c>
      <c r="D218" s="179" t="s">
        <v>1218</v>
      </c>
      <c r="E218" s="178" t="s">
        <v>994</v>
      </c>
      <c r="F218" s="178">
        <v>3</v>
      </c>
      <c r="G218" s="178">
        <v>0</v>
      </c>
      <c r="H218" s="287">
        <v>0</v>
      </c>
      <c r="I218" s="181">
        <v>980.862</v>
      </c>
      <c r="J218" s="181">
        <v>980.862</v>
      </c>
      <c r="K218" s="287">
        <f>J218/I218</f>
        <v>1</v>
      </c>
      <c r="L218" s="178" t="s">
        <v>1219</v>
      </c>
    </row>
    <row r="219" spans="1:12" ht="36">
      <c r="A219" s="178"/>
      <c r="B219" s="184"/>
      <c r="C219" s="184">
        <v>2022</v>
      </c>
      <c r="D219" s="179" t="s">
        <v>1220</v>
      </c>
      <c r="E219" s="178" t="s">
        <v>994</v>
      </c>
      <c r="F219" s="178">
        <v>0</v>
      </c>
      <c r="G219" s="178">
        <v>0</v>
      </c>
      <c r="H219" s="287">
        <v>0</v>
      </c>
      <c r="I219" s="245">
        <v>0</v>
      </c>
      <c r="J219" s="245">
        <v>0</v>
      </c>
      <c r="K219" s="288">
        <v>0</v>
      </c>
      <c r="L219" s="207"/>
    </row>
    <row r="220" spans="1:12" ht="75.75" customHeight="1">
      <c r="A220" s="178">
        <v>3</v>
      </c>
      <c r="B220" s="184" t="s">
        <v>1221</v>
      </c>
      <c r="C220" s="184">
        <v>2022</v>
      </c>
      <c r="D220" s="184" t="s">
        <v>1222</v>
      </c>
      <c r="E220" s="178" t="s">
        <v>1004</v>
      </c>
      <c r="F220" s="287">
        <v>0.9</v>
      </c>
      <c r="G220" s="287">
        <v>0.9</v>
      </c>
      <c r="H220" s="287">
        <v>0</v>
      </c>
      <c r="I220" s="213">
        <v>0</v>
      </c>
      <c r="J220" s="213">
        <v>0</v>
      </c>
      <c r="K220" s="287">
        <v>0</v>
      </c>
      <c r="L220" s="178" t="s">
        <v>1223</v>
      </c>
    </row>
    <row r="221" spans="1:12" ht="283.5" customHeight="1">
      <c r="A221" s="178"/>
      <c r="B221" s="184"/>
      <c r="C221" s="184">
        <v>2022</v>
      </c>
      <c r="D221" s="179" t="s">
        <v>1224</v>
      </c>
      <c r="E221" s="207" t="s">
        <v>994</v>
      </c>
      <c r="F221" s="214">
        <v>0.333</v>
      </c>
      <c r="G221" s="214">
        <v>0.333</v>
      </c>
      <c r="H221" s="287">
        <v>0</v>
      </c>
      <c r="I221" s="213"/>
      <c r="J221" s="213"/>
      <c r="K221" s="287"/>
      <c r="L221" s="178"/>
    </row>
    <row r="222" spans="1:12" ht="15.75">
      <c r="A222" s="198"/>
      <c r="B222" s="208"/>
      <c r="C222" s="278"/>
      <c r="D222" s="221"/>
      <c r="E222" s="198"/>
      <c r="F222" s="198"/>
      <c r="G222" s="198"/>
      <c r="H222" s="198"/>
      <c r="I222" s="234"/>
      <c r="J222" s="234"/>
      <c r="K222" s="198"/>
      <c r="L222" s="236"/>
    </row>
    <row r="223" spans="1:12" ht="15.75">
      <c r="A223" s="289"/>
      <c r="B223" s="208" t="s">
        <v>1225</v>
      </c>
      <c r="C223" s="290"/>
      <c r="D223" s="290"/>
      <c r="E223" s="289"/>
      <c r="F223" s="289"/>
      <c r="G223" s="289"/>
      <c r="H223" s="289"/>
      <c r="I223" s="291">
        <f>I217+I218+I219+I220</f>
        <v>980.862</v>
      </c>
      <c r="J223" s="291">
        <f>J217+J218+J219+J220</f>
        <v>980.862</v>
      </c>
      <c r="K223" s="289"/>
      <c r="L223" s="289"/>
    </row>
    <row r="224" spans="1:12" ht="15.75">
      <c r="A224" s="185"/>
      <c r="B224" s="185"/>
      <c r="C224" s="185"/>
      <c r="D224" s="185"/>
      <c r="E224" s="185"/>
      <c r="F224" s="185"/>
      <c r="G224" s="185"/>
      <c r="H224" s="185"/>
      <c r="I224" s="185"/>
      <c r="J224" s="185"/>
      <c r="K224" s="185"/>
      <c r="L224" s="185"/>
    </row>
    <row r="225" spans="1:12" ht="15.75">
      <c r="A225" s="186" t="s">
        <v>620</v>
      </c>
      <c r="B225" s="186"/>
      <c r="C225" s="186"/>
      <c r="D225" s="186"/>
      <c r="E225" s="186"/>
      <c r="F225" s="186"/>
      <c r="G225" s="186"/>
      <c r="H225" s="186"/>
      <c r="I225" s="186"/>
      <c r="J225" s="186"/>
      <c r="K225" s="186"/>
      <c r="L225" s="186"/>
    </row>
    <row r="226" spans="1:12" ht="15.75" customHeight="1">
      <c r="A226" s="179" t="s">
        <v>1226</v>
      </c>
      <c r="B226" s="179"/>
      <c r="C226" s="179"/>
      <c r="D226" s="179"/>
      <c r="E226" s="179"/>
      <c r="F226" s="179"/>
      <c r="G226" s="179"/>
      <c r="H226" s="179"/>
      <c r="I226" s="179"/>
      <c r="J226" s="179"/>
      <c r="K226" s="179"/>
      <c r="L226" s="179"/>
    </row>
    <row r="227" spans="1:12" ht="36" customHeight="1">
      <c r="A227" s="233" t="s">
        <v>1227</v>
      </c>
      <c r="B227" s="233"/>
      <c r="C227" s="233"/>
      <c r="D227" s="233"/>
      <c r="E227" s="233"/>
      <c r="F227" s="233"/>
      <c r="G227" s="233"/>
      <c r="H227" s="233"/>
      <c r="I227" s="233"/>
      <c r="J227" s="233"/>
      <c r="K227" s="233"/>
      <c r="L227" s="233"/>
    </row>
    <row r="228" spans="1:12" ht="57.75">
      <c r="A228" s="178" t="s">
        <v>1228</v>
      </c>
      <c r="B228" s="179" t="s">
        <v>1229</v>
      </c>
      <c r="C228" s="179">
        <v>2022</v>
      </c>
      <c r="D228" s="211" t="s">
        <v>1230</v>
      </c>
      <c r="E228" s="178" t="s">
        <v>1004</v>
      </c>
      <c r="F228" s="178">
        <v>6</v>
      </c>
      <c r="G228" s="292">
        <v>6</v>
      </c>
      <c r="H228" s="182">
        <f aca="true" t="shared" si="13" ref="H228:H232">G228-F228</f>
        <v>0</v>
      </c>
      <c r="I228" s="181">
        <v>836.33</v>
      </c>
      <c r="J228" s="181">
        <v>836.33</v>
      </c>
      <c r="K228" s="292">
        <f aca="true" t="shared" si="14" ref="K228:K229">J228/I228%</f>
        <v>100</v>
      </c>
      <c r="L228" s="178" t="s">
        <v>1231</v>
      </c>
    </row>
    <row r="229" spans="1:12" ht="36" customHeight="1">
      <c r="A229" s="178" t="s">
        <v>1040</v>
      </c>
      <c r="B229" s="228" t="s">
        <v>1232</v>
      </c>
      <c r="C229" s="184">
        <v>2022</v>
      </c>
      <c r="D229" s="211" t="s">
        <v>1233</v>
      </c>
      <c r="E229" s="178" t="s">
        <v>1004</v>
      </c>
      <c r="F229" s="178">
        <v>75.4</v>
      </c>
      <c r="G229" s="182">
        <v>75.4</v>
      </c>
      <c r="H229" s="182">
        <f t="shared" si="13"/>
        <v>0</v>
      </c>
      <c r="I229" s="181">
        <f>339.74672+15.2+2.5+50</f>
        <v>407.44671999999997</v>
      </c>
      <c r="J229" s="181">
        <f>339.74672+15.2+2.5+50</f>
        <v>407.44671999999997</v>
      </c>
      <c r="K229" s="292">
        <f t="shared" si="14"/>
        <v>100</v>
      </c>
      <c r="L229" s="178" t="s">
        <v>1234</v>
      </c>
    </row>
    <row r="230" spans="1:12" ht="36">
      <c r="A230" s="178"/>
      <c r="B230" s="228"/>
      <c r="C230" s="184"/>
      <c r="D230" s="211" t="s">
        <v>1235</v>
      </c>
      <c r="E230" s="178" t="s">
        <v>1004</v>
      </c>
      <c r="F230" s="178">
        <v>100</v>
      </c>
      <c r="G230" s="178">
        <v>100</v>
      </c>
      <c r="H230" s="182">
        <f t="shared" si="13"/>
        <v>0</v>
      </c>
      <c r="I230" s="181"/>
      <c r="J230" s="181"/>
      <c r="K230" s="292"/>
      <c r="L230" s="178"/>
    </row>
    <row r="231" spans="1:12" ht="25.5">
      <c r="A231" s="178"/>
      <c r="B231" s="228"/>
      <c r="C231" s="184"/>
      <c r="D231" s="211" t="s">
        <v>1236</v>
      </c>
      <c r="E231" s="178" t="s">
        <v>1237</v>
      </c>
      <c r="F231" s="178">
        <v>1000</v>
      </c>
      <c r="G231" s="178">
        <v>998</v>
      </c>
      <c r="H231" s="182">
        <f t="shared" si="13"/>
        <v>-2</v>
      </c>
      <c r="I231" s="181"/>
      <c r="J231" s="181"/>
      <c r="K231" s="292"/>
      <c r="L231" s="178"/>
    </row>
    <row r="232" spans="1:12" ht="47.25" customHeight="1">
      <c r="A232" s="178">
        <v>2</v>
      </c>
      <c r="B232" s="228" t="s">
        <v>1238</v>
      </c>
      <c r="C232" s="184">
        <v>2022</v>
      </c>
      <c r="D232" s="179" t="s">
        <v>1239</v>
      </c>
      <c r="E232" s="178" t="s">
        <v>1004</v>
      </c>
      <c r="F232" s="178">
        <v>100</v>
      </c>
      <c r="G232" s="178">
        <v>100</v>
      </c>
      <c r="H232" s="182">
        <f t="shared" si="13"/>
        <v>0</v>
      </c>
      <c r="I232" s="181">
        <v>659.025</v>
      </c>
      <c r="J232" s="181">
        <v>659.025</v>
      </c>
      <c r="K232" s="292">
        <f>J232/I232</f>
        <v>1</v>
      </c>
      <c r="L232" s="178" t="s">
        <v>1240</v>
      </c>
    </row>
    <row r="233" spans="1:12" ht="47.25">
      <c r="A233" s="178"/>
      <c r="B233" s="228"/>
      <c r="C233" s="184">
        <v>2022</v>
      </c>
      <c r="D233" s="179" t="s">
        <v>1241</v>
      </c>
      <c r="E233" s="178"/>
      <c r="F233" s="178"/>
      <c r="G233" s="178"/>
      <c r="H233" s="182"/>
      <c r="I233" s="181"/>
      <c r="J233" s="181"/>
      <c r="K233" s="292"/>
      <c r="L233" s="178"/>
    </row>
    <row r="234" spans="1:12" ht="186" customHeight="1">
      <c r="A234" s="178"/>
      <c r="B234" s="228"/>
      <c r="C234" s="184">
        <v>2022</v>
      </c>
      <c r="D234" s="233" t="s">
        <v>1242</v>
      </c>
      <c r="E234" s="178" t="s">
        <v>1004</v>
      </c>
      <c r="F234" s="178">
        <v>6</v>
      </c>
      <c r="G234" s="178">
        <v>6</v>
      </c>
      <c r="H234" s="182">
        <f>G234-F234</f>
        <v>0</v>
      </c>
      <c r="I234" s="181"/>
      <c r="J234" s="181"/>
      <c r="K234" s="292"/>
      <c r="L234" s="178"/>
    </row>
    <row r="235" spans="1:12" ht="57.75">
      <c r="A235" s="178">
        <v>3</v>
      </c>
      <c r="B235" s="228" t="s">
        <v>1243</v>
      </c>
      <c r="C235" s="184">
        <v>2022</v>
      </c>
      <c r="D235" s="233" t="s">
        <v>1244</v>
      </c>
      <c r="E235" s="178"/>
      <c r="F235" s="178"/>
      <c r="G235" s="178"/>
      <c r="H235" s="182"/>
      <c r="I235" s="181">
        <v>45</v>
      </c>
      <c r="J235" s="181">
        <v>45</v>
      </c>
      <c r="K235" s="292"/>
      <c r="L235" s="178" t="s">
        <v>1245</v>
      </c>
    </row>
    <row r="236" spans="1:12" ht="61.5" customHeight="1">
      <c r="A236" s="178">
        <v>4</v>
      </c>
      <c r="B236" s="228" t="s">
        <v>1246</v>
      </c>
      <c r="C236" s="184">
        <v>2022</v>
      </c>
      <c r="D236" s="179" t="s">
        <v>1247</v>
      </c>
      <c r="E236" s="178" t="s">
        <v>1004</v>
      </c>
      <c r="F236" s="178">
        <v>100</v>
      </c>
      <c r="G236" s="178">
        <v>100</v>
      </c>
      <c r="H236" s="182">
        <f>G236-F236</f>
        <v>0</v>
      </c>
      <c r="I236" s="181">
        <v>410.53</v>
      </c>
      <c r="J236" s="181">
        <v>410.53</v>
      </c>
      <c r="K236" s="292">
        <v>0</v>
      </c>
      <c r="L236" s="178" t="s">
        <v>1248</v>
      </c>
    </row>
    <row r="237" spans="1:12" ht="24.75" customHeight="1">
      <c r="A237" s="233" t="s">
        <v>1249</v>
      </c>
      <c r="B237" s="233"/>
      <c r="C237" s="233"/>
      <c r="D237" s="233"/>
      <c r="E237" s="233"/>
      <c r="F237" s="233"/>
      <c r="G237" s="233"/>
      <c r="H237" s="233"/>
      <c r="I237" s="233"/>
      <c r="J237" s="233"/>
      <c r="K237" s="233"/>
      <c r="L237" s="233"/>
    </row>
    <row r="238" spans="1:12" ht="15.75" customHeight="1">
      <c r="A238" s="178">
        <v>4</v>
      </c>
      <c r="B238" s="179" t="s">
        <v>1250</v>
      </c>
      <c r="C238" s="184">
        <v>2022</v>
      </c>
      <c r="D238" s="211" t="s">
        <v>1251</v>
      </c>
      <c r="E238" s="178" t="s">
        <v>1004</v>
      </c>
      <c r="F238" s="178">
        <v>100</v>
      </c>
      <c r="G238" s="178">
        <v>100</v>
      </c>
      <c r="H238" s="287">
        <f>G238-F238</f>
        <v>0</v>
      </c>
      <c r="I238" s="274">
        <v>9595.45441</v>
      </c>
      <c r="J238" s="274">
        <v>9595.45441</v>
      </c>
      <c r="K238" s="287">
        <f>J238/I238</f>
        <v>1</v>
      </c>
      <c r="L238" s="178" t="s">
        <v>1252</v>
      </c>
    </row>
    <row r="239" spans="1:12" ht="36" customHeight="1">
      <c r="A239" s="178"/>
      <c r="B239" s="179"/>
      <c r="C239" s="184"/>
      <c r="D239" s="211"/>
      <c r="E239" s="178"/>
      <c r="F239" s="178"/>
      <c r="G239" s="178"/>
      <c r="H239" s="178"/>
      <c r="I239" s="274"/>
      <c r="J239" s="274"/>
      <c r="K239" s="287"/>
      <c r="L239" s="287"/>
    </row>
    <row r="240" spans="1:12" ht="36">
      <c r="A240" s="178"/>
      <c r="B240" s="179"/>
      <c r="C240" s="184"/>
      <c r="D240" s="211" t="s">
        <v>1253</v>
      </c>
      <c r="E240" s="178"/>
      <c r="F240" s="178"/>
      <c r="G240" s="178"/>
      <c r="H240" s="178"/>
      <c r="I240" s="274"/>
      <c r="J240" s="274"/>
      <c r="K240" s="287"/>
      <c r="L240" s="287"/>
    </row>
    <row r="241" spans="1:12" ht="36">
      <c r="A241" s="178">
        <v>5</v>
      </c>
      <c r="B241" s="179" t="s">
        <v>1254</v>
      </c>
      <c r="C241" s="184">
        <v>2022</v>
      </c>
      <c r="D241" s="233" t="s">
        <v>1253</v>
      </c>
      <c r="E241" s="178" t="s">
        <v>1004</v>
      </c>
      <c r="F241" s="178">
        <v>0</v>
      </c>
      <c r="G241" s="178">
        <v>0</v>
      </c>
      <c r="H241" s="287">
        <v>0</v>
      </c>
      <c r="I241" s="274">
        <v>0</v>
      </c>
      <c r="J241" s="274">
        <v>0</v>
      </c>
      <c r="K241" s="287">
        <v>0</v>
      </c>
      <c r="L241" s="232"/>
    </row>
    <row r="242" spans="1:12" ht="15.75" customHeight="1">
      <c r="A242" s="178">
        <v>6</v>
      </c>
      <c r="B242" s="179" t="s">
        <v>1255</v>
      </c>
      <c r="C242" s="184">
        <v>2022</v>
      </c>
      <c r="D242" s="211" t="s">
        <v>1256</v>
      </c>
      <c r="E242" s="178" t="s">
        <v>1004</v>
      </c>
      <c r="F242" s="178">
        <v>6</v>
      </c>
      <c r="G242" s="178">
        <v>2</v>
      </c>
      <c r="H242" s="287">
        <f>G242/F242*100%</f>
        <v>0.3333333333333333</v>
      </c>
      <c r="I242" s="274">
        <v>47</v>
      </c>
      <c r="J242" s="274">
        <v>47</v>
      </c>
      <c r="K242" s="287">
        <v>0</v>
      </c>
      <c r="L242" s="178" t="s">
        <v>1257</v>
      </c>
    </row>
    <row r="243" spans="1:12" ht="15.75">
      <c r="A243" s="178"/>
      <c r="B243" s="179"/>
      <c r="C243" s="184"/>
      <c r="D243" s="211"/>
      <c r="E243" s="178"/>
      <c r="F243" s="178"/>
      <c r="G243" s="178"/>
      <c r="H243" s="178"/>
      <c r="I243" s="274"/>
      <c r="J243" s="274"/>
      <c r="K243" s="287"/>
      <c r="L243" s="287"/>
    </row>
    <row r="244" spans="1:12" ht="54.75" customHeight="1">
      <c r="A244" s="178"/>
      <c r="B244" s="179"/>
      <c r="C244" s="184"/>
      <c r="D244" s="211"/>
      <c r="E244" s="178"/>
      <c r="F244" s="178"/>
      <c r="G244" s="178"/>
      <c r="H244" s="178"/>
      <c r="I244" s="274"/>
      <c r="J244" s="274"/>
      <c r="K244" s="287"/>
      <c r="L244" s="287"/>
    </row>
    <row r="245" spans="1:12" ht="36" customHeight="1">
      <c r="A245" s="178">
        <v>7</v>
      </c>
      <c r="B245" s="179" t="s">
        <v>1258</v>
      </c>
      <c r="C245" s="184">
        <v>2022</v>
      </c>
      <c r="D245" s="211" t="s">
        <v>1235</v>
      </c>
      <c r="E245" s="178" t="s">
        <v>1004</v>
      </c>
      <c r="F245" s="178">
        <v>100</v>
      </c>
      <c r="G245" s="178">
        <v>100</v>
      </c>
      <c r="H245" s="182">
        <f aca="true" t="shared" si="15" ref="H245:H251">G245-F245</f>
        <v>0</v>
      </c>
      <c r="I245" s="274">
        <v>255759.06053</v>
      </c>
      <c r="J245" s="274">
        <v>255759.06053</v>
      </c>
      <c r="K245" s="287">
        <f>J245/I245</f>
        <v>1</v>
      </c>
      <c r="L245" s="178" t="s">
        <v>1259</v>
      </c>
    </row>
    <row r="246" spans="1:12" ht="15.75">
      <c r="A246" s="178"/>
      <c r="B246" s="179"/>
      <c r="C246" s="184"/>
      <c r="D246" s="179" t="s">
        <v>1260</v>
      </c>
      <c r="E246" s="178" t="s">
        <v>1237</v>
      </c>
      <c r="F246" s="178">
        <v>954</v>
      </c>
      <c r="G246" s="178">
        <v>882</v>
      </c>
      <c r="H246" s="178">
        <f t="shared" si="15"/>
        <v>-72</v>
      </c>
      <c r="I246" s="274"/>
      <c r="J246" s="274"/>
      <c r="K246" s="287"/>
      <c r="L246" s="178"/>
    </row>
    <row r="247" spans="1:12" ht="15.75">
      <c r="A247" s="178"/>
      <c r="B247" s="179"/>
      <c r="C247" s="184"/>
      <c r="D247" s="179" t="s">
        <v>1261</v>
      </c>
      <c r="E247" s="178" t="s">
        <v>1237</v>
      </c>
      <c r="F247" s="178">
        <v>1946</v>
      </c>
      <c r="G247" s="178">
        <v>1919</v>
      </c>
      <c r="H247" s="178">
        <f t="shared" si="15"/>
        <v>-27</v>
      </c>
      <c r="I247" s="274"/>
      <c r="J247" s="274"/>
      <c r="K247" s="287"/>
      <c r="L247" s="178"/>
    </row>
    <row r="248" spans="1:12" ht="15.75">
      <c r="A248" s="178"/>
      <c r="B248" s="179"/>
      <c r="C248" s="184"/>
      <c r="D248" s="179" t="s">
        <v>1262</v>
      </c>
      <c r="E248" s="178" t="s">
        <v>1237</v>
      </c>
      <c r="F248" s="178">
        <v>1394</v>
      </c>
      <c r="G248" s="178">
        <v>1234</v>
      </c>
      <c r="H248" s="178">
        <f t="shared" si="15"/>
        <v>-160</v>
      </c>
      <c r="I248" s="274"/>
      <c r="J248" s="274"/>
      <c r="K248" s="287"/>
      <c r="L248" s="178"/>
    </row>
    <row r="249" spans="1:12" ht="102" customHeight="1">
      <c r="A249" s="178">
        <v>8</v>
      </c>
      <c r="B249" s="179" t="s">
        <v>1263</v>
      </c>
      <c r="C249" s="184">
        <v>2022</v>
      </c>
      <c r="D249" s="211" t="s">
        <v>1256</v>
      </c>
      <c r="E249" s="178" t="s">
        <v>1264</v>
      </c>
      <c r="F249" s="178">
        <v>100</v>
      </c>
      <c r="G249" s="178">
        <v>100</v>
      </c>
      <c r="H249" s="178">
        <f t="shared" si="15"/>
        <v>0</v>
      </c>
      <c r="I249" s="274">
        <v>3386.55632</v>
      </c>
      <c r="J249" s="274">
        <v>3386.55632</v>
      </c>
      <c r="K249" s="287">
        <f aca="true" t="shared" si="16" ref="K249:K251">J249/I249</f>
        <v>1</v>
      </c>
      <c r="L249" s="178" t="s">
        <v>1265</v>
      </c>
    </row>
    <row r="250" spans="1:12" ht="25.5">
      <c r="A250" s="178">
        <v>9</v>
      </c>
      <c r="B250" s="179" t="s">
        <v>686</v>
      </c>
      <c r="C250" s="184">
        <v>2022</v>
      </c>
      <c r="D250" s="179" t="s">
        <v>1266</v>
      </c>
      <c r="E250" s="178" t="s">
        <v>1004</v>
      </c>
      <c r="F250" s="178">
        <v>100</v>
      </c>
      <c r="G250" s="178">
        <v>100</v>
      </c>
      <c r="H250" s="178">
        <f t="shared" si="15"/>
        <v>0</v>
      </c>
      <c r="I250" s="274">
        <v>1890.8</v>
      </c>
      <c r="J250" s="274">
        <v>1890.8</v>
      </c>
      <c r="K250" s="287">
        <f t="shared" si="16"/>
        <v>1</v>
      </c>
      <c r="L250" s="178"/>
    </row>
    <row r="251" spans="1:12" ht="47.25">
      <c r="A251" s="178">
        <v>10</v>
      </c>
      <c r="B251" s="179" t="s">
        <v>1267</v>
      </c>
      <c r="C251" s="184">
        <v>2022</v>
      </c>
      <c r="D251" s="179" t="s">
        <v>1268</v>
      </c>
      <c r="E251" s="178" t="s">
        <v>1004</v>
      </c>
      <c r="F251" s="178">
        <v>100</v>
      </c>
      <c r="G251" s="178">
        <v>100</v>
      </c>
      <c r="H251" s="178">
        <f t="shared" si="15"/>
        <v>0</v>
      </c>
      <c r="I251" s="274">
        <v>5627.8</v>
      </c>
      <c r="J251" s="274">
        <v>5610.91942</v>
      </c>
      <c r="K251" s="287">
        <f t="shared" si="16"/>
        <v>0.9970005010839049</v>
      </c>
      <c r="L251" s="178" t="s">
        <v>1269</v>
      </c>
    </row>
    <row r="252" spans="1:12" ht="15.75" customHeight="1">
      <c r="A252" s="179" t="s">
        <v>1270</v>
      </c>
      <c r="B252" s="179"/>
      <c r="C252" s="179"/>
      <c r="D252" s="179"/>
      <c r="E252" s="179"/>
      <c r="F252" s="179"/>
      <c r="G252" s="179"/>
      <c r="H252" s="179"/>
      <c r="I252" s="179"/>
      <c r="J252" s="179"/>
      <c r="K252" s="179"/>
      <c r="L252" s="179"/>
    </row>
    <row r="253" spans="1:12" ht="15.75" customHeight="1">
      <c r="A253" s="178">
        <v>11</v>
      </c>
      <c r="B253" s="179" t="s">
        <v>1271</v>
      </c>
      <c r="C253" s="184">
        <v>2022</v>
      </c>
      <c r="D253" s="179" t="s">
        <v>1272</v>
      </c>
      <c r="E253" s="178" t="s">
        <v>1004</v>
      </c>
      <c r="F253" s="178">
        <v>100</v>
      </c>
      <c r="G253" s="178">
        <v>100</v>
      </c>
      <c r="H253" s="178">
        <f>G253-F253</f>
        <v>0</v>
      </c>
      <c r="I253" s="274">
        <v>10001.615</v>
      </c>
      <c r="J253" s="274">
        <v>9998.13345</v>
      </c>
      <c r="K253" s="287">
        <f>J253/I253*100%</f>
        <v>0.9996519012179532</v>
      </c>
      <c r="L253" s="178" t="s">
        <v>1273</v>
      </c>
    </row>
    <row r="254" spans="1:12" ht="15.75">
      <c r="A254" s="178"/>
      <c r="B254" s="179"/>
      <c r="C254" s="184"/>
      <c r="D254" s="179"/>
      <c r="E254" s="178"/>
      <c r="F254" s="178"/>
      <c r="G254" s="178"/>
      <c r="H254" s="178"/>
      <c r="I254" s="274"/>
      <c r="J254" s="274"/>
      <c r="K254" s="287"/>
      <c r="L254" s="178"/>
    </row>
    <row r="255" spans="1:12" ht="15.75">
      <c r="A255" s="178"/>
      <c r="B255" s="179"/>
      <c r="C255" s="184"/>
      <c r="D255" s="179"/>
      <c r="E255" s="178"/>
      <c r="F255" s="178"/>
      <c r="G255" s="178"/>
      <c r="H255" s="178"/>
      <c r="I255" s="274"/>
      <c r="J255" s="274"/>
      <c r="K255" s="287"/>
      <c r="L255" s="178"/>
    </row>
    <row r="256" spans="1:12" ht="15.75" customHeight="1">
      <c r="A256" s="179" t="s">
        <v>1274</v>
      </c>
      <c r="B256" s="179"/>
      <c r="C256" s="179"/>
      <c r="D256" s="179"/>
      <c r="E256" s="179"/>
      <c r="F256" s="179"/>
      <c r="G256" s="179"/>
      <c r="H256" s="179"/>
      <c r="I256" s="179"/>
      <c r="J256" s="179"/>
      <c r="K256" s="179"/>
      <c r="L256" s="179"/>
    </row>
    <row r="257" spans="1:12" ht="15.75" customHeight="1">
      <c r="A257" s="178">
        <v>12</v>
      </c>
      <c r="B257" s="179" t="s">
        <v>1275</v>
      </c>
      <c r="C257" s="184">
        <v>2022</v>
      </c>
      <c r="D257" s="179" t="s">
        <v>1276</v>
      </c>
      <c r="E257" s="178" t="s">
        <v>1004</v>
      </c>
      <c r="F257" s="178">
        <v>100</v>
      </c>
      <c r="G257" s="178">
        <v>100</v>
      </c>
      <c r="H257" s="178">
        <f>G257-F257</f>
        <v>0</v>
      </c>
      <c r="I257" s="181">
        <v>292.1</v>
      </c>
      <c r="J257" s="181">
        <v>292.1</v>
      </c>
      <c r="K257" s="212">
        <f>J257/I257*100</f>
        <v>100</v>
      </c>
      <c r="L257" s="178" t="s">
        <v>1277</v>
      </c>
    </row>
    <row r="258" spans="1:12" ht="15.75">
      <c r="A258" s="178"/>
      <c r="B258" s="179"/>
      <c r="C258" s="184"/>
      <c r="D258" s="179"/>
      <c r="E258" s="178"/>
      <c r="F258" s="178"/>
      <c r="G258" s="178"/>
      <c r="H258" s="178"/>
      <c r="I258" s="181"/>
      <c r="J258" s="181"/>
      <c r="K258" s="212"/>
      <c r="L258" s="178"/>
    </row>
    <row r="259" spans="1:12" ht="15.75">
      <c r="A259" s="178"/>
      <c r="B259" s="179"/>
      <c r="C259" s="184"/>
      <c r="D259" s="179"/>
      <c r="E259" s="178"/>
      <c r="F259" s="178"/>
      <c r="G259" s="178"/>
      <c r="H259" s="178"/>
      <c r="I259" s="181"/>
      <c r="J259" s="181"/>
      <c r="K259" s="212"/>
      <c r="L259" s="178"/>
    </row>
    <row r="260" spans="1:12" ht="15.75" customHeight="1">
      <c r="A260" s="178">
        <v>13</v>
      </c>
      <c r="B260" s="179" t="s">
        <v>1278</v>
      </c>
      <c r="C260" s="184">
        <v>2022</v>
      </c>
      <c r="D260" s="179" t="s">
        <v>1279</v>
      </c>
      <c r="E260" s="178" t="s">
        <v>1004</v>
      </c>
      <c r="F260" s="178">
        <v>100</v>
      </c>
      <c r="G260" s="178">
        <v>100</v>
      </c>
      <c r="H260" s="178">
        <f>G260-F260</f>
        <v>0</v>
      </c>
      <c r="I260" s="181">
        <v>260</v>
      </c>
      <c r="J260" s="181">
        <v>260</v>
      </c>
      <c r="K260" s="212">
        <f>J260/I260*100</f>
        <v>100</v>
      </c>
      <c r="L260" s="178" t="s">
        <v>1280</v>
      </c>
    </row>
    <row r="261" spans="1:12" ht="15.75">
      <c r="A261" s="178"/>
      <c r="B261" s="179"/>
      <c r="C261" s="184"/>
      <c r="D261" s="179"/>
      <c r="E261" s="178"/>
      <c r="F261" s="178"/>
      <c r="G261" s="178"/>
      <c r="H261" s="178"/>
      <c r="I261" s="181"/>
      <c r="J261" s="181"/>
      <c r="K261" s="212"/>
      <c r="L261" s="178"/>
    </row>
    <row r="262" spans="1:12" ht="27.75" customHeight="1">
      <c r="A262" s="178"/>
      <c r="B262" s="179"/>
      <c r="C262" s="184"/>
      <c r="D262" s="179"/>
      <c r="E262" s="178"/>
      <c r="F262" s="178"/>
      <c r="G262" s="178"/>
      <c r="H262" s="178"/>
      <c r="I262" s="181"/>
      <c r="J262" s="181"/>
      <c r="K262" s="212"/>
      <c r="L262" s="178"/>
    </row>
    <row r="263" spans="1:12" ht="15.75" customHeight="1">
      <c r="A263" s="178">
        <v>14</v>
      </c>
      <c r="B263" s="179" t="s">
        <v>1281</v>
      </c>
      <c r="C263" s="184">
        <v>2022</v>
      </c>
      <c r="D263" s="179" t="s">
        <v>1282</v>
      </c>
      <c r="E263" s="287" t="s">
        <v>1004</v>
      </c>
      <c r="F263" s="178">
        <v>100</v>
      </c>
      <c r="G263" s="178">
        <v>100</v>
      </c>
      <c r="H263" s="178">
        <f>G263-F263</f>
        <v>0</v>
      </c>
      <c r="I263" s="181">
        <v>5911.6</v>
      </c>
      <c r="J263" s="181">
        <v>5911.6</v>
      </c>
      <c r="K263" s="212">
        <f>J263/I263*100</f>
        <v>100</v>
      </c>
      <c r="L263" s="178" t="s">
        <v>1283</v>
      </c>
    </row>
    <row r="264" spans="1:12" ht="15.75">
      <c r="A264" s="178"/>
      <c r="B264" s="179"/>
      <c r="C264" s="184"/>
      <c r="D264" s="179"/>
      <c r="E264" s="287"/>
      <c r="F264" s="287"/>
      <c r="G264" s="287"/>
      <c r="H264" s="287"/>
      <c r="I264" s="181"/>
      <c r="J264" s="181"/>
      <c r="K264" s="212"/>
      <c r="L264" s="178"/>
    </row>
    <row r="265" spans="1:12" ht="44.25" customHeight="1">
      <c r="A265" s="178"/>
      <c r="B265" s="179"/>
      <c r="C265" s="184"/>
      <c r="D265" s="179"/>
      <c r="E265" s="287"/>
      <c r="F265" s="287"/>
      <c r="G265" s="287"/>
      <c r="H265" s="287"/>
      <c r="I265" s="181"/>
      <c r="J265" s="181"/>
      <c r="K265" s="212"/>
      <c r="L265" s="178"/>
    </row>
    <row r="266" spans="1:12" ht="60.75" customHeight="1">
      <c r="A266" s="178">
        <v>15</v>
      </c>
      <c r="B266" s="179" t="s">
        <v>1254</v>
      </c>
      <c r="C266" s="184">
        <v>2022</v>
      </c>
      <c r="D266" s="233" t="s">
        <v>1253</v>
      </c>
      <c r="E266" s="178" t="s">
        <v>1004</v>
      </c>
      <c r="F266" s="178">
        <v>100</v>
      </c>
      <c r="G266" s="178">
        <v>100</v>
      </c>
      <c r="H266" s="178">
        <v>0</v>
      </c>
      <c r="I266" s="181">
        <v>2632.33833</v>
      </c>
      <c r="J266" s="181">
        <v>2632.33833</v>
      </c>
      <c r="K266" s="212">
        <f>J266/I266*100</f>
        <v>100</v>
      </c>
      <c r="L266" s="178" t="s">
        <v>1284</v>
      </c>
    </row>
    <row r="267" spans="1:12" ht="15.75">
      <c r="A267" s="178"/>
      <c r="B267" s="179" t="s">
        <v>1285</v>
      </c>
      <c r="C267" s="184"/>
      <c r="D267" s="233"/>
      <c r="E267" s="178"/>
      <c r="F267" s="178"/>
      <c r="G267" s="178"/>
      <c r="H267" s="178"/>
      <c r="I267" s="274">
        <f>I229+I232+I236+I238+I242+I245+I249+I253+I257+I260+I263+I241+I228+I250+I251+I266+I235</f>
        <v>297762.6563099999</v>
      </c>
      <c r="J267" s="274">
        <f>J229+J232+J236+J238+J242+J245+J249+J253+J257+J260+J263+J241+J228+J250+J251+J266+J235</f>
        <v>297742.2941799999</v>
      </c>
      <c r="K267" s="178"/>
      <c r="L267" s="232"/>
    </row>
    <row r="268" spans="1:12" ht="15.75" customHeight="1">
      <c r="A268" s="178" t="s">
        <v>1286</v>
      </c>
      <c r="B268" s="178"/>
      <c r="C268" s="178"/>
      <c r="D268" s="178"/>
      <c r="E268" s="178"/>
      <c r="F268" s="178"/>
      <c r="G268" s="178"/>
      <c r="H268" s="178"/>
      <c r="I268" s="178"/>
      <c r="J268" s="178"/>
      <c r="K268" s="178"/>
      <c r="L268" s="178"/>
    </row>
    <row r="269" spans="1:12" ht="15.75" customHeight="1">
      <c r="A269" s="179" t="s">
        <v>1287</v>
      </c>
      <c r="B269" s="179"/>
      <c r="C269" s="179"/>
      <c r="D269" s="179"/>
      <c r="E269" s="179"/>
      <c r="F269" s="179"/>
      <c r="G269" s="179"/>
      <c r="H269" s="179"/>
      <c r="I269" s="179"/>
      <c r="J269" s="179"/>
      <c r="K269" s="179"/>
      <c r="L269" s="179"/>
    </row>
    <row r="270" spans="1:12" ht="141" customHeight="1">
      <c r="A270" s="179">
        <v>16</v>
      </c>
      <c r="B270" s="211" t="s">
        <v>1288</v>
      </c>
      <c r="C270" s="179">
        <v>2022</v>
      </c>
      <c r="D270" s="179" t="s">
        <v>1289</v>
      </c>
      <c r="E270" s="178" t="s">
        <v>1004</v>
      </c>
      <c r="F270" s="178">
        <v>100</v>
      </c>
      <c r="G270" s="293">
        <v>100</v>
      </c>
      <c r="H270" s="178">
        <f aca="true" t="shared" si="17" ref="H270:H271">G270-F270</f>
        <v>0</v>
      </c>
      <c r="I270" s="181">
        <v>9196.4</v>
      </c>
      <c r="J270" s="181">
        <v>8878.92192</v>
      </c>
      <c r="K270" s="293">
        <f>J270/I270%</f>
        <v>96.54780044365187</v>
      </c>
      <c r="L270" s="179" t="s">
        <v>1290</v>
      </c>
    </row>
    <row r="271" spans="1:12" ht="15.75" customHeight="1">
      <c r="A271" s="178">
        <v>17</v>
      </c>
      <c r="B271" s="179" t="s">
        <v>1291</v>
      </c>
      <c r="C271" s="184">
        <v>2022</v>
      </c>
      <c r="D271" s="179" t="s">
        <v>1292</v>
      </c>
      <c r="E271" s="178" t="s">
        <v>1004</v>
      </c>
      <c r="F271" s="178">
        <v>67</v>
      </c>
      <c r="G271" s="178">
        <v>67</v>
      </c>
      <c r="H271" s="178">
        <f t="shared" si="17"/>
        <v>0</v>
      </c>
      <c r="I271" s="274">
        <f>3182.14961+236.23802+166.07037</f>
        <v>3584.458</v>
      </c>
      <c r="J271" s="274">
        <f>3182.14961+236.23802+166.07037</f>
        <v>3584.458</v>
      </c>
      <c r="K271" s="287">
        <f>J271/I271</f>
        <v>1</v>
      </c>
      <c r="L271" s="178" t="s">
        <v>1293</v>
      </c>
    </row>
    <row r="272" spans="1:12" ht="75" customHeight="1">
      <c r="A272" s="178"/>
      <c r="B272" s="179"/>
      <c r="C272" s="184">
        <v>2022</v>
      </c>
      <c r="D272" s="179"/>
      <c r="E272" s="178" t="s">
        <v>1004</v>
      </c>
      <c r="F272" s="178"/>
      <c r="G272" s="178"/>
      <c r="H272" s="178"/>
      <c r="I272" s="274"/>
      <c r="J272" s="274"/>
      <c r="K272" s="287"/>
      <c r="L272" s="178"/>
    </row>
    <row r="273" spans="1:12" ht="81">
      <c r="A273" s="178"/>
      <c r="B273" s="179"/>
      <c r="C273" s="184">
        <v>2022</v>
      </c>
      <c r="D273" s="179" t="s">
        <v>1294</v>
      </c>
      <c r="E273" s="178" t="s">
        <v>1004</v>
      </c>
      <c r="F273" s="178">
        <v>100</v>
      </c>
      <c r="G273" s="178">
        <v>100</v>
      </c>
      <c r="H273" s="178">
        <f>G273-F273</f>
        <v>0</v>
      </c>
      <c r="I273" s="274"/>
      <c r="J273" s="274"/>
      <c r="K273" s="287"/>
      <c r="L273" s="178" t="s">
        <v>1295</v>
      </c>
    </row>
    <row r="274" spans="1:12" ht="15.75" customHeight="1">
      <c r="A274" s="179" t="s">
        <v>1287</v>
      </c>
      <c r="B274" s="179"/>
      <c r="C274" s="179"/>
      <c r="D274" s="179"/>
      <c r="E274" s="179"/>
      <c r="F274" s="179"/>
      <c r="G274" s="179"/>
      <c r="H274" s="179"/>
      <c r="I274" s="179"/>
      <c r="J274" s="179"/>
      <c r="K274" s="179"/>
      <c r="L274" s="179"/>
    </row>
    <row r="275" spans="1:12" ht="15.75" customHeight="1">
      <c r="A275" s="178">
        <v>18</v>
      </c>
      <c r="B275" s="179" t="s">
        <v>1296</v>
      </c>
      <c r="C275" s="184">
        <v>2022</v>
      </c>
      <c r="D275" s="179" t="s">
        <v>1297</v>
      </c>
      <c r="E275" s="216" t="s">
        <v>1004</v>
      </c>
      <c r="F275" s="216">
        <v>100</v>
      </c>
      <c r="G275" s="216">
        <v>100</v>
      </c>
      <c r="H275" s="216">
        <f>G275-F275</f>
        <v>0</v>
      </c>
      <c r="I275" s="267">
        <v>23837.26784</v>
      </c>
      <c r="J275" s="267">
        <v>19038.22589</v>
      </c>
      <c r="K275" s="294">
        <f>J275/I275*100</f>
        <v>79.86748321069334</v>
      </c>
      <c r="L275" s="178" t="s">
        <v>1298</v>
      </c>
    </row>
    <row r="276" spans="1:12" ht="15.75">
      <c r="A276" s="178"/>
      <c r="B276" s="179"/>
      <c r="C276" s="184"/>
      <c r="D276" s="179"/>
      <c r="E276" s="216"/>
      <c r="F276" s="216"/>
      <c r="G276" s="216"/>
      <c r="H276" s="216"/>
      <c r="I276" s="267"/>
      <c r="J276" s="267"/>
      <c r="K276" s="294"/>
      <c r="L276" s="178"/>
    </row>
    <row r="277" spans="1:12" ht="34.5" customHeight="1">
      <c r="A277" s="178"/>
      <c r="B277" s="179"/>
      <c r="C277" s="184">
        <v>2022</v>
      </c>
      <c r="D277" s="233" t="s">
        <v>1299</v>
      </c>
      <c r="E277" s="178" t="s">
        <v>1300</v>
      </c>
      <c r="F277" s="178">
        <v>1345</v>
      </c>
      <c r="G277" s="178">
        <v>1345</v>
      </c>
      <c r="H277" s="178">
        <f>G277-F277</f>
        <v>0</v>
      </c>
      <c r="I277" s="267"/>
      <c r="J277" s="267"/>
      <c r="K277" s="294"/>
      <c r="L277" s="178"/>
    </row>
    <row r="278" spans="1:12" ht="15.75">
      <c r="A278" s="178"/>
      <c r="B278" s="179" t="s">
        <v>1301</v>
      </c>
      <c r="C278" s="184"/>
      <c r="D278" s="233"/>
      <c r="E278" s="232"/>
      <c r="F278" s="232"/>
      <c r="G278" s="232"/>
      <c r="H278" s="232"/>
      <c r="I278" s="267">
        <f>I271+I275+I270</f>
        <v>36618.12584</v>
      </c>
      <c r="J278" s="267">
        <f>J271+J275+J270</f>
        <v>31501.60581</v>
      </c>
      <c r="K278" s="216"/>
      <c r="L278" s="232"/>
    </row>
    <row r="279" spans="1:12" ht="15.75" customHeight="1">
      <c r="A279" s="232" t="s">
        <v>1302</v>
      </c>
      <c r="B279" s="232"/>
      <c r="C279" s="232"/>
      <c r="D279" s="232"/>
      <c r="E279" s="232"/>
      <c r="F279" s="232"/>
      <c r="G279" s="232"/>
      <c r="H279" s="232"/>
      <c r="I279" s="232"/>
      <c r="J279" s="232"/>
      <c r="K279" s="232"/>
      <c r="L279" s="232"/>
    </row>
    <row r="280" spans="1:12" ht="15.75" customHeight="1">
      <c r="A280" s="233" t="s">
        <v>1303</v>
      </c>
      <c r="B280" s="233"/>
      <c r="C280" s="233"/>
      <c r="D280" s="233"/>
      <c r="E280" s="233"/>
      <c r="F280" s="233"/>
      <c r="G280" s="233"/>
      <c r="H280" s="233"/>
      <c r="I280" s="233"/>
      <c r="J280" s="233"/>
      <c r="K280" s="233"/>
      <c r="L280" s="233"/>
    </row>
    <row r="281" spans="1:12" ht="47.25" customHeight="1">
      <c r="A281" s="178">
        <v>19</v>
      </c>
      <c r="B281" s="179" t="s">
        <v>1304</v>
      </c>
      <c r="C281" s="184">
        <v>2022</v>
      </c>
      <c r="D281" s="233" t="s">
        <v>1305</v>
      </c>
      <c r="E281" s="178" t="s">
        <v>1004</v>
      </c>
      <c r="F281" s="178">
        <v>48</v>
      </c>
      <c r="G281" s="178">
        <v>48</v>
      </c>
      <c r="H281" s="212">
        <f aca="true" t="shared" si="18" ref="H281:H283">G281-F281</f>
        <v>0</v>
      </c>
      <c r="I281" s="181">
        <v>1374.9315</v>
      </c>
      <c r="J281" s="181">
        <v>1374.9315</v>
      </c>
      <c r="K281" s="287">
        <f>J281/I281</f>
        <v>1</v>
      </c>
      <c r="L281" s="178" t="s">
        <v>1306</v>
      </c>
    </row>
    <row r="282" spans="1:12" ht="81.75" customHeight="1">
      <c r="A282" s="178"/>
      <c r="B282" s="179"/>
      <c r="C282" s="184">
        <v>2022</v>
      </c>
      <c r="D282" s="233" t="s">
        <v>1307</v>
      </c>
      <c r="E282" s="178" t="s">
        <v>998</v>
      </c>
      <c r="F282" s="178">
        <v>1183</v>
      </c>
      <c r="G282" s="178">
        <v>1183</v>
      </c>
      <c r="H282" s="178">
        <f t="shared" si="18"/>
        <v>0</v>
      </c>
      <c r="I282" s="181"/>
      <c r="J282" s="181"/>
      <c r="K282" s="287"/>
      <c r="L282" s="178"/>
    </row>
    <row r="283" spans="1:12" ht="92.25">
      <c r="A283" s="178">
        <v>20</v>
      </c>
      <c r="B283" s="179" t="s">
        <v>763</v>
      </c>
      <c r="C283" s="184">
        <v>2022</v>
      </c>
      <c r="D283" s="233" t="s">
        <v>1308</v>
      </c>
      <c r="E283" s="178" t="s">
        <v>1004</v>
      </c>
      <c r="F283" s="178">
        <v>30</v>
      </c>
      <c r="G283" s="178">
        <v>30</v>
      </c>
      <c r="H283" s="178">
        <f t="shared" si="18"/>
        <v>0</v>
      </c>
      <c r="I283" s="181">
        <v>821.41</v>
      </c>
      <c r="J283" s="181">
        <v>821.41</v>
      </c>
      <c r="K283" s="287">
        <f>J283/I283</f>
        <v>1</v>
      </c>
      <c r="L283" s="232" t="s">
        <v>1309</v>
      </c>
    </row>
    <row r="284" spans="1:12" ht="15.75" customHeight="1">
      <c r="A284" s="179"/>
      <c r="B284" s="179"/>
      <c r="C284" s="179"/>
      <c r="D284" s="179"/>
      <c r="E284" s="179"/>
      <c r="F284" s="179"/>
      <c r="G284" s="179"/>
      <c r="H284" s="179"/>
      <c r="I284" s="179"/>
      <c r="J284" s="179"/>
      <c r="K284" s="179"/>
      <c r="L284" s="179"/>
    </row>
    <row r="285" spans="1:12" ht="81">
      <c r="A285" s="178">
        <v>21</v>
      </c>
      <c r="B285" s="179" t="s">
        <v>1310</v>
      </c>
      <c r="C285" s="184">
        <v>2022</v>
      </c>
      <c r="D285" s="179" t="s">
        <v>1311</v>
      </c>
      <c r="E285" s="178" t="s">
        <v>998</v>
      </c>
      <c r="F285" s="216">
        <v>0</v>
      </c>
      <c r="G285" s="178">
        <v>0</v>
      </c>
      <c r="H285" s="178">
        <f>G285-F285</f>
        <v>0</v>
      </c>
      <c r="I285" s="181">
        <v>97.3</v>
      </c>
      <c r="J285" s="181">
        <v>97.3</v>
      </c>
      <c r="K285" s="287">
        <f>J285/I285*100%</f>
        <v>1</v>
      </c>
      <c r="L285" s="178" t="s">
        <v>1312</v>
      </c>
    </row>
    <row r="286" spans="1:12" ht="15.75" customHeight="1">
      <c r="A286" s="233" t="s">
        <v>1313</v>
      </c>
      <c r="B286" s="233"/>
      <c r="C286" s="233"/>
      <c r="D286" s="233"/>
      <c r="E286" s="233"/>
      <c r="F286" s="233"/>
      <c r="G286" s="233"/>
      <c r="H286" s="233"/>
      <c r="I286" s="233"/>
      <c r="J286" s="233"/>
      <c r="K286" s="233"/>
      <c r="L286" s="233"/>
    </row>
    <row r="287" spans="1:12" ht="36">
      <c r="A287" s="178">
        <v>22</v>
      </c>
      <c r="B287" s="179" t="s">
        <v>1314</v>
      </c>
      <c r="C287" s="184">
        <v>2022</v>
      </c>
      <c r="D287" s="179" t="s">
        <v>1315</v>
      </c>
      <c r="E287" s="178" t="s">
        <v>998</v>
      </c>
      <c r="F287" s="178">
        <v>234</v>
      </c>
      <c r="G287" s="178">
        <v>234</v>
      </c>
      <c r="H287" s="178">
        <f>G287-F287</f>
        <v>0</v>
      </c>
      <c r="I287" s="274">
        <v>10303.88536</v>
      </c>
      <c r="J287" s="274">
        <v>10303.58536</v>
      </c>
      <c r="K287" s="287">
        <f>J287/I287</f>
        <v>0.999970884769238</v>
      </c>
      <c r="L287" s="178" t="s">
        <v>1316</v>
      </c>
    </row>
    <row r="288" spans="1:12" ht="15.75">
      <c r="A288" s="232"/>
      <c r="B288" s="233" t="s">
        <v>1317</v>
      </c>
      <c r="C288" s="184"/>
      <c r="D288" s="233"/>
      <c r="E288" s="232"/>
      <c r="F288" s="232"/>
      <c r="G288" s="232"/>
      <c r="H288" s="232"/>
      <c r="I288" s="295">
        <f>I281+I283+I285+I287</f>
        <v>12597.52686</v>
      </c>
      <c r="J288" s="295">
        <f>J281+J283+J285+J287</f>
        <v>12597.226859999999</v>
      </c>
      <c r="K288" s="232"/>
      <c r="L288" s="232"/>
    </row>
    <row r="289" spans="1:12" ht="15.75" customHeight="1">
      <c r="A289" s="232" t="s">
        <v>1318</v>
      </c>
      <c r="B289" s="232"/>
      <c r="C289" s="232"/>
      <c r="D289" s="232"/>
      <c r="E289" s="232"/>
      <c r="F289" s="232"/>
      <c r="G289" s="232"/>
      <c r="H289" s="232"/>
      <c r="I289" s="232"/>
      <c r="J289" s="232"/>
      <c r="K289" s="232"/>
      <c r="L289" s="232"/>
    </row>
    <row r="290" spans="1:12" ht="15.75" customHeight="1">
      <c r="A290" s="184" t="s">
        <v>1318</v>
      </c>
      <c r="B290" s="184"/>
      <c r="C290" s="184"/>
      <c r="D290" s="184"/>
      <c r="E290" s="184"/>
      <c r="F290" s="184"/>
      <c r="G290" s="184"/>
      <c r="H290" s="184"/>
      <c r="I290" s="184"/>
      <c r="J290" s="184"/>
      <c r="K290" s="184"/>
      <c r="L290" s="184"/>
    </row>
    <row r="291" spans="1:12" ht="81">
      <c r="A291" s="178">
        <v>23</v>
      </c>
      <c r="B291" s="228" t="s">
        <v>786</v>
      </c>
      <c r="C291" s="184">
        <v>2022</v>
      </c>
      <c r="D291" s="233" t="s">
        <v>1319</v>
      </c>
      <c r="E291" s="178" t="s">
        <v>1004</v>
      </c>
      <c r="F291" s="178">
        <v>100</v>
      </c>
      <c r="G291" s="287">
        <v>1</v>
      </c>
      <c r="H291" s="178">
        <v>0</v>
      </c>
      <c r="I291" s="181">
        <v>9798.9</v>
      </c>
      <c r="J291" s="181">
        <v>9102.94609</v>
      </c>
      <c r="K291" s="287">
        <f aca="true" t="shared" si="19" ref="K291:K292">J291/I291</f>
        <v>0.928976322852565</v>
      </c>
      <c r="L291" s="178" t="s">
        <v>1320</v>
      </c>
    </row>
    <row r="292" spans="1:12" ht="36">
      <c r="A292" s="178">
        <v>24</v>
      </c>
      <c r="B292" s="228" t="s">
        <v>1321</v>
      </c>
      <c r="C292" s="184">
        <v>2022</v>
      </c>
      <c r="D292" s="233" t="s">
        <v>1322</v>
      </c>
      <c r="E292" s="178" t="s">
        <v>1237</v>
      </c>
      <c r="F292" s="178">
        <v>3</v>
      </c>
      <c r="G292" s="178">
        <v>3</v>
      </c>
      <c r="H292" s="178">
        <f>G292-F292</f>
        <v>0</v>
      </c>
      <c r="I292" s="296">
        <v>4032.48</v>
      </c>
      <c r="J292" s="181">
        <v>4029.9999</v>
      </c>
      <c r="K292" s="287">
        <f t="shared" si="19"/>
        <v>0.9993849690513034</v>
      </c>
      <c r="L292" s="178" t="s">
        <v>1323</v>
      </c>
    </row>
    <row r="293" spans="1:12" ht="15.75">
      <c r="A293" s="232"/>
      <c r="B293" s="233" t="s">
        <v>1324</v>
      </c>
      <c r="C293" s="184"/>
      <c r="D293" s="233"/>
      <c r="E293" s="232"/>
      <c r="F293" s="232"/>
      <c r="G293" s="232"/>
      <c r="H293" s="232"/>
      <c r="I293" s="297">
        <f>I291+I292</f>
        <v>13831.38</v>
      </c>
      <c r="J293" s="297">
        <f>J291+J292</f>
        <v>13132.94599</v>
      </c>
      <c r="K293" s="232"/>
      <c r="L293" s="232"/>
    </row>
    <row r="294" spans="1:12" ht="15.75">
      <c r="A294" s="285"/>
      <c r="B294" s="191" t="s">
        <v>1225</v>
      </c>
      <c r="C294" s="191"/>
      <c r="D294" s="191"/>
      <c r="E294" s="285"/>
      <c r="F294" s="285"/>
      <c r="G294" s="285"/>
      <c r="H294" s="285"/>
      <c r="I294" s="272">
        <f>I267+I278+I288+I293</f>
        <v>360809.68900999986</v>
      </c>
      <c r="J294" s="272">
        <f>J267+J278+J288+J293</f>
        <v>354974.07283999986</v>
      </c>
      <c r="K294" s="298"/>
      <c r="L294" s="285"/>
    </row>
    <row r="295" spans="1:12" ht="15.75">
      <c r="A295" s="185"/>
      <c r="B295" s="185"/>
      <c r="C295" s="185"/>
      <c r="D295" s="185"/>
      <c r="E295" s="185"/>
      <c r="F295" s="185"/>
      <c r="G295" s="185"/>
      <c r="H295" s="185"/>
      <c r="I295" s="185"/>
      <c r="J295" s="185"/>
      <c r="K295" s="185"/>
      <c r="L295" s="185"/>
    </row>
    <row r="296" spans="1:12" ht="15.75">
      <c r="A296" s="186" t="s">
        <v>793</v>
      </c>
      <c r="B296" s="186"/>
      <c r="C296" s="186"/>
      <c r="D296" s="186"/>
      <c r="E296" s="186"/>
      <c r="F296" s="186"/>
      <c r="G296" s="186"/>
      <c r="H296" s="186"/>
      <c r="I296" s="186"/>
      <c r="J296" s="186"/>
      <c r="K296" s="186"/>
      <c r="L296" s="186"/>
    </row>
    <row r="297" spans="1:12" ht="25.5" customHeight="1">
      <c r="A297" s="185">
        <v>1</v>
      </c>
      <c r="B297" s="179" t="s">
        <v>1325</v>
      </c>
      <c r="C297" s="185">
        <v>2022</v>
      </c>
      <c r="D297" s="233" t="s">
        <v>1326</v>
      </c>
      <c r="E297" s="285" t="s">
        <v>1004</v>
      </c>
      <c r="F297" s="191">
        <v>15</v>
      </c>
      <c r="G297" s="191">
        <v>20</v>
      </c>
      <c r="H297" s="191">
        <v>5</v>
      </c>
      <c r="I297" s="185">
        <v>76260.92791</v>
      </c>
      <c r="J297" s="185">
        <v>72611.75831</v>
      </c>
      <c r="K297" s="299">
        <v>0.9521</v>
      </c>
      <c r="L297" s="178" t="s">
        <v>1327</v>
      </c>
    </row>
    <row r="298" spans="1:12" ht="15.75">
      <c r="A298" s="185"/>
      <c r="B298" s="179"/>
      <c r="C298" s="179"/>
      <c r="D298" s="233" t="s">
        <v>1328</v>
      </c>
      <c r="E298" s="285" t="s">
        <v>1004</v>
      </c>
      <c r="F298" s="191">
        <v>15</v>
      </c>
      <c r="G298" s="191">
        <v>10</v>
      </c>
      <c r="H298" s="191">
        <v>-5</v>
      </c>
      <c r="I298" s="185"/>
      <c r="J298" s="185"/>
      <c r="K298" s="299"/>
      <c r="L298" s="178"/>
    </row>
    <row r="299" spans="1:12" ht="25.5">
      <c r="A299" s="185"/>
      <c r="B299" s="179"/>
      <c r="C299" s="179"/>
      <c r="D299" s="233" t="s">
        <v>1329</v>
      </c>
      <c r="E299" s="285" t="s">
        <v>1004</v>
      </c>
      <c r="F299" s="191">
        <v>10</v>
      </c>
      <c r="G299" s="191">
        <v>10</v>
      </c>
      <c r="H299" s="191">
        <v>0</v>
      </c>
      <c r="I299" s="185"/>
      <c r="J299" s="185"/>
      <c r="K299" s="299"/>
      <c r="L299" s="178"/>
    </row>
    <row r="300" spans="1:12" ht="25.5" customHeight="1">
      <c r="A300" s="185">
        <v>2</v>
      </c>
      <c r="B300" s="179" t="s">
        <v>1330</v>
      </c>
      <c r="C300" s="185">
        <v>2022</v>
      </c>
      <c r="D300" s="233" t="s">
        <v>1331</v>
      </c>
      <c r="E300" s="285" t="s">
        <v>1004</v>
      </c>
      <c r="F300" s="191">
        <v>5</v>
      </c>
      <c r="G300" s="191">
        <v>5</v>
      </c>
      <c r="H300" s="191">
        <v>0</v>
      </c>
      <c r="I300" s="185">
        <v>30572.44369</v>
      </c>
      <c r="J300" s="185">
        <v>30508.4909</v>
      </c>
      <c r="K300" s="299">
        <v>0.9979</v>
      </c>
      <c r="L300" s="178"/>
    </row>
    <row r="301" spans="1:12" ht="25.5">
      <c r="A301" s="185"/>
      <c r="B301" s="179"/>
      <c r="C301" s="185"/>
      <c r="D301" s="233" t="s">
        <v>1332</v>
      </c>
      <c r="E301" s="285" t="s">
        <v>1004</v>
      </c>
      <c r="F301" s="191">
        <v>7</v>
      </c>
      <c r="G301" s="191">
        <v>5</v>
      </c>
      <c r="H301" s="191">
        <v>-2</v>
      </c>
      <c r="I301" s="185"/>
      <c r="J301" s="185"/>
      <c r="K301" s="299"/>
      <c r="L301" s="178"/>
    </row>
    <row r="302" spans="1:12" ht="25.5">
      <c r="A302" s="185"/>
      <c r="B302" s="179"/>
      <c r="C302" s="185"/>
      <c r="D302" s="233" t="s">
        <v>1333</v>
      </c>
      <c r="E302" s="285" t="s">
        <v>1004</v>
      </c>
      <c r="F302" s="233">
        <v>5</v>
      </c>
      <c r="G302" s="233">
        <v>5</v>
      </c>
      <c r="H302" s="233">
        <v>0</v>
      </c>
      <c r="I302" s="185"/>
      <c r="J302" s="185"/>
      <c r="K302" s="299"/>
      <c r="L302" s="178"/>
    </row>
    <row r="303" spans="1:12" ht="36" customHeight="1">
      <c r="A303" s="185">
        <v>3</v>
      </c>
      <c r="B303" s="179" t="s">
        <v>1334</v>
      </c>
      <c r="C303" s="185">
        <v>2022</v>
      </c>
      <c r="D303" s="233" t="s">
        <v>1335</v>
      </c>
      <c r="E303" s="285" t="s">
        <v>1004</v>
      </c>
      <c r="F303" s="233">
        <v>20</v>
      </c>
      <c r="G303" s="233">
        <v>20</v>
      </c>
      <c r="H303" s="233">
        <v>0</v>
      </c>
      <c r="I303" s="185">
        <v>1.5</v>
      </c>
      <c r="J303" s="185">
        <v>1.5</v>
      </c>
      <c r="K303" s="299">
        <v>1</v>
      </c>
      <c r="L303" s="178"/>
    </row>
    <row r="304" spans="1:12" ht="25.5">
      <c r="A304" s="185"/>
      <c r="B304" s="179"/>
      <c r="C304" s="179"/>
      <c r="D304" s="233" t="s">
        <v>1336</v>
      </c>
      <c r="E304" s="285" t="s">
        <v>1004</v>
      </c>
      <c r="F304" s="233">
        <v>10</v>
      </c>
      <c r="G304" s="233">
        <v>0</v>
      </c>
      <c r="H304" s="233">
        <v>0</v>
      </c>
      <c r="I304" s="185"/>
      <c r="J304" s="185"/>
      <c r="K304" s="299"/>
      <c r="L304" s="178"/>
    </row>
    <row r="305" spans="1:12" ht="36">
      <c r="A305" s="185"/>
      <c r="B305" s="179"/>
      <c r="C305" s="179"/>
      <c r="D305" s="233" t="s">
        <v>1337</v>
      </c>
      <c r="E305" s="285" t="s">
        <v>1004</v>
      </c>
      <c r="F305" s="233">
        <v>15</v>
      </c>
      <c r="G305" s="233" t="s">
        <v>1338</v>
      </c>
      <c r="H305" s="233"/>
      <c r="I305" s="185"/>
      <c r="J305" s="185"/>
      <c r="K305" s="299"/>
      <c r="L305" s="178"/>
    </row>
    <row r="306" spans="1:12" ht="47.25" customHeight="1">
      <c r="A306" s="185">
        <v>4</v>
      </c>
      <c r="B306" s="179" t="s">
        <v>1339</v>
      </c>
      <c r="C306" s="185">
        <v>2022</v>
      </c>
      <c r="D306" s="233" t="s">
        <v>1340</v>
      </c>
      <c r="E306" s="285" t="s">
        <v>998</v>
      </c>
      <c r="F306" s="233">
        <v>7850</v>
      </c>
      <c r="G306" s="233">
        <v>7850</v>
      </c>
      <c r="H306" s="233">
        <v>0</v>
      </c>
      <c r="I306" s="185">
        <v>1837.98478</v>
      </c>
      <c r="J306" s="185">
        <v>1837.98478</v>
      </c>
      <c r="K306" s="299">
        <v>1</v>
      </c>
      <c r="L306" s="178"/>
    </row>
    <row r="307" spans="1:12" ht="47.25">
      <c r="A307" s="185"/>
      <c r="B307" s="179"/>
      <c r="C307" s="179"/>
      <c r="D307" s="233" t="s">
        <v>1341</v>
      </c>
      <c r="E307" s="285" t="s">
        <v>994</v>
      </c>
      <c r="F307" s="233">
        <v>18</v>
      </c>
      <c r="G307" s="233">
        <v>18</v>
      </c>
      <c r="H307" s="233">
        <v>0</v>
      </c>
      <c r="I307" s="185"/>
      <c r="J307" s="185"/>
      <c r="K307" s="299"/>
      <c r="L307" s="178"/>
    </row>
    <row r="308" spans="1:12" ht="57.75">
      <c r="A308" s="185"/>
      <c r="B308" s="179"/>
      <c r="C308" s="179"/>
      <c r="D308" s="233" t="s">
        <v>1342</v>
      </c>
      <c r="E308" s="285" t="s">
        <v>994</v>
      </c>
      <c r="F308" s="233">
        <v>6</v>
      </c>
      <c r="G308" s="233">
        <v>6</v>
      </c>
      <c r="H308" s="233">
        <v>0</v>
      </c>
      <c r="I308" s="185"/>
      <c r="J308" s="185"/>
      <c r="K308" s="299"/>
      <c r="L308" s="178"/>
    </row>
    <row r="309" spans="1:12" ht="15.75">
      <c r="A309" s="185"/>
      <c r="B309" s="185"/>
      <c r="C309" s="185"/>
      <c r="D309" s="185"/>
      <c r="E309" s="185"/>
      <c r="F309" s="185"/>
      <c r="G309" s="185"/>
      <c r="H309" s="185"/>
      <c r="I309" s="185"/>
      <c r="J309" s="185"/>
      <c r="K309" s="185"/>
      <c r="L309" s="185"/>
    </row>
    <row r="310" spans="1:12" ht="15.75">
      <c r="A310" s="186" t="s">
        <v>899</v>
      </c>
      <c r="B310" s="186"/>
      <c r="C310" s="186"/>
      <c r="D310" s="186"/>
      <c r="E310" s="186"/>
      <c r="F310" s="186"/>
      <c r="G310" s="186"/>
      <c r="H310" s="186"/>
      <c r="I310" s="186"/>
      <c r="J310" s="186"/>
      <c r="K310" s="186"/>
      <c r="L310" s="186"/>
    </row>
    <row r="311" spans="1:12" ht="15.75" customHeight="1">
      <c r="A311" s="185">
        <v>1</v>
      </c>
      <c r="B311" s="179" t="s">
        <v>1343</v>
      </c>
      <c r="C311" s="188">
        <v>2022</v>
      </c>
      <c r="D311" s="179" t="s">
        <v>1344</v>
      </c>
      <c r="E311" s="178" t="s">
        <v>1028</v>
      </c>
      <c r="F311" s="185">
        <v>2000</v>
      </c>
      <c r="G311" s="185">
        <v>2500</v>
      </c>
      <c r="H311" s="185">
        <v>0</v>
      </c>
      <c r="I311" s="219">
        <v>274.518</v>
      </c>
      <c r="J311" s="219">
        <v>274.518</v>
      </c>
      <c r="K311" s="300">
        <f>I311-J311</f>
        <v>0</v>
      </c>
      <c r="L311" s="178" t="s">
        <v>1345</v>
      </c>
    </row>
    <row r="312" spans="1:12" ht="15.75">
      <c r="A312" s="185"/>
      <c r="B312" s="179"/>
      <c r="C312" s="188"/>
      <c r="D312" s="179"/>
      <c r="E312" s="178"/>
      <c r="F312" s="185"/>
      <c r="G312" s="185"/>
      <c r="H312" s="185"/>
      <c r="I312" s="219"/>
      <c r="J312" s="219"/>
      <c r="K312" s="300"/>
      <c r="L312" s="178"/>
    </row>
    <row r="313" spans="1:12" ht="36">
      <c r="A313" s="185"/>
      <c r="B313" s="179"/>
      <c r="C313" s="188"/>
      <c r="D313" s="179" t="s">
        <v>1346</v>
      </c>
      <c r="E313" s="178" t="s">
        <v>1347</v>
      </c>
      <c r="F313" s="185">
        <v>11</v>
      </c>
      <c r="G313" s="185">
        <v>16</v>
      </c>
      <c r="H313" s="185">
        <v>0</v>
      </c>
      <c r="I313" s="219"/>
      <c r="J313" s="219"/>
      <c r="K313" s="300"/>
      <c r="L313" s="178"/>
    </row>
    <row r="314" spans="1:12" ht="36">
      <c r="A314" s="185"/>
      <c r="B314" s="179"/>
      <c r="C314" s="188"/>
      <c r="D314" s="179" t="s">
        <v>1348</v>
      </c>
      <c r="E314" s="178" t="s">
        <v>1349</v>
      </c>
      <c r="F314" s="185">
        <v>30</v>
      </c>
      <c r="G314" s="185">
        <v>30</v>
      </c>
      <c r="H314" s="185">
        <v>0</v>
      </c>
      <c r="I314" s="219"/>
      <c r="J314" s="219"/>
      <c r="K314" s="300"/>
      <c r="L314" s="178"/>
    </row>
    <row r="315" spans="1:12" ht="63.75" customHeight="1">
      <c r="A315" s="185">
        <v>2</v>
      </c>
      <c r="B315" s="179" t="s">
        <v>1350</v>
      </c>
      <c r="C315" s="188"/>
      <c r="D315" s="179" t="s">
        <v>1351</v>
      </c>
      <c r="E315" s="178" t="s">
        <v>1031</v>
      </c>
      <c r="F315" s="185">
        <v>5</v>
      </c>
      <c r="G315" s="185">
        <v>8</v>
      </c>
      <c r="H315" s="185">
        <v>0</v>
      </c>
      <c r="I315" s="301">
        <v>455</v>
      </c>
      <c r="J315" s="302">
        <v>356.9896</v>
      </c>
      <c r="K315" s="303">
        <f aca="true" t="shared" si="20" ref="K315:K317">I315-J315</f>
        <v>98.0104</v>
      </c>
      <c r="L315" s="178"/>
    </row>
    <row r="316" spans="1:12" ht="55.5" customHeight="1">
      <c r="A316" s="185">
        <v>3</v>
      </c>
      <c r="B316" s="179" t="s">
        <v>1352</v>
      </c>
      <c r="C316" s="188"/>
      <c r="D316" s="179" t="s">
        <v>1353</v>
      </c>
      <c r="E316" s="178" t="s">
        <v>1354</v>
      </c>
      <c r="F316" s="185">
        <v>9</v>
      </c>
      <c r="G316" s="185">
        <v>8</v>
      </c>
      <c r="H316" s="185">
        <f aca="true" t="shared" si="21" ref="H316:H317">F316-G316</f>
        <v>1</v>
      </c>
      <c r="I316" s="304">
        <v>101.50566</v>
      </c>
      <c r="J316" s="304">
        <v>101.50566</v>
      </c>
      <c r="K316" s="303">
        <f t="shared" si="20"/>
        <v>0</v>
      </c>
      <c r="L316" s="178"/>
    </row>
    <row r="317" spans="1:12" ht="66.75" customHeight="1">
      <c r="A317" s="185">
        <v>4</v>
      </c>
      <c r="B317" s="179" t="s">
        <v>1355</v>
      </c>
      <c r="C317" s="188"/>
      <c r="D317" s="179" t="s">
        <v>1356</v>
      </c>
      <c r="E317" s="178" t="s">
        <v>1028</v>
      </c>
      <c r="F317" s="185">
        <v>190</v>
      </c>
      <c r="G317" s="185">
        <v>112</v>
      </c>
      <c r="H317" s="185">
        <f t="shared" si="21"/>
        <v>78</v>
      </c>
      <c r="I317" s="224">
        <v>1060.75128</v>
      </c>
      <c r="J317" s="224">
        <v>1060.75128</v>
      </c>
      <c r="K317" s="303">
        <f t="shared" si="20"/>
        <v>0</v>
      </c>
      <c r="L317" s="178"/>
    </row>
  </sheetData>
  <sheetProtection selectLockedCells="1" selectUnlockedCells="1"/>
  <mergeCells count="397">
    <mergeCell ref="A1:L1"/>
    <mergeCell ref="A3:A5"/>
    <mergeCell ref="B3:B5"/>
    <mergeCell ref="C3:C5"/>
    <mergeCell ref="D3:H3"/>
    <mergeCell ref="I3:K4"/>
    <mergeCell ref="L3:L5"/>
    <mergeCell ref="D4:D5"/>
    <mergeCell ref="E4:E5"/>
    <mergeCell ref="F4:F5"/>
    <mergeCell ref="G4:G5"/>
    <mergeCell ref="H4:H5"/>
    <mergeCell ref="A7:L7"/>
    <mergeCell ref="A8:A13"/>
    <mergeCell ref="B8:B13"/>
    <mergeCell ref="C8:C13"/>
    <mergeCell ref="I8:I13"/>
    <mergeCell ref="J8:J13"/>
    <mergeCell ref="K8:K13"/>
    <mergeCell ref="L8:L13"/>
    <mergeCell ref="A15:L15"/>
    <mergeCell ref="A16:L16"/>
    <mergeCell ref="A17:A23"/>
    <mergeCell ref="C17:C23"/>
    <mergeCell ref="L17:L23"/>
    <mergeCell ref="B18:B23"/>
    <mergeCell ref="A24:L24"/>
    <mergeCell ref="A25:A26"/>
    <mergeCell ref="B25:B26"/>
    <mergeCell ref="C25:C35"/>
    <mergeCell ref="I25:I26"/>
    <mergeCell ref="J25:J26"/>
    <mergeCell ref="K25:K26"/>
    <mergeCell ref="L25:L35"/>
    <mergeCell ref="A27:A28"/>
    <mergeCell ref="B27:B28"/>
    <mergeCell ref="I27:I28"/>
    <mergeCell ref="J27:J28"/>
    <mergeCell ref="K27:K28"/>
    <mergeCell ref="A29:A31"/>
    <mergeCell ref="B29:B31"/>
    <mergeCell ref="I29:I33"/>
    <mergeCell ref="J29:J33"/>
    <mergeCell ref="K29:K33"/>
    <mergeCell ref="A32:A33"/>
    <mergeCell ref="B32:B33"/>
    <mergeCell ref="A34:A35"/>
    <mergeCell ref="B34:B35"/>
    <mergeCell ref="I34:I35"/>
    <mergeCell ref="J34:J35"/>
    <mergeCell ref="K34:K35"/>
    <mergeCell ref="A36:L36"/>
    <mergeCell ref="A37:L37"/>
    <mergeCell ref="B38:L38"/>
    <mergeCell ref="B43:L43"/>
    <mergeCell ref="A46:L46"/>
    <mergeCell ref="A47:L47"/>
    <mergeCell ref="A50:A51"/>
    <mergeCell ref="B50:B51"/>
    <mergeCell ref="I50:I51"/>
    <mergeCell ref="J50:J51"/>
    <mergeCell ref="K50:K51"/>
    <mergeCell ref="A53:L53"/>
    <mergeCell ref="A54:L54"/>
    <mergeCell ref="B55:K55"/>
    <mergeCell ref="A56:A60"/>
    <mergeCell ref="B56:B60"/>
    <mergeCell ref="C56:C60"/>
    <mergeCell ref="I56:I60"/>
    <mergeCell ref="J56:J60"/>
    <mergeCell ref="K56:K60"/>
    <mergeCell ref="L56:L60"/>
    <mergeCell ref="A61:A65"/>
    <mergeCell ref="B61:B65"/>
    <mergeCell ref="C61:C65"/>
    <mergeCell ref="I61:I65"/>
    <mergeCell ref="J61:J65"/>
    <mergeCell ref="K61:K65"/>
    <mergeCell ref="L61:L65"/>
    <mergeCell ref="A66:A70"/>
    <mergeCell ref="B66:B70"/>
    <mergeCell ref="C66:C70"/>
    <mergeCell ref="I66:I70"/>
    <mergeCell ref="J66:J70"/>
    <mergeCell ref="K66:K70"/>
    <mergeCell ref="L66:L70"/>
    <mergeCell ref="A71:A75"/>
    <mergeCell ref="B71:B75"/>
    <mergeCell ref="C71:C75"/>
    <mergeCell ref="I71:I75"/>
    <mergeCell ref="J71:J75"/>
    <mergeCell ref="K71:K75"/>
    <mergeCell ref="L71:L75"/>
    <mergeCell ref="A76:A80"/>
    <mergeCell ref="B76:B80"/>
    <mergeCell ref="C76:C80"/>
    <mergeCell ref="I76:I80"/>
    <mergeCell ref="J76:J80"/>
    <mergeCell ref="K76:K80"/>
    <mergeCell ref="L76:L80"/>
    <mergeCell ref="A81:A85"/>
    <mergeCell ref="B81:B85"/>
    <mergeCell ref="C81:C85"/>
    <mergeCell ref="I81:I85"/>
    <mergeCell ref="J81:J85"/>
    <mergeCell ref="K81:K85"/>
    <mergeCell ref="L81:L85"/>
    <mergeCell ref="A86:A90"/>
    <mergeCell ref="B86:B90"/>
    <mergeCell ref="C86:C90"/>
    <mergeCell ref="I86:I90"/>
    <mergeCell ref="J86:J90"/>
    <mergeCell ref="K86:K90"/>
    <mergeCell ref="L86:L90"/>
    <mergeCell ref="A91:A95"/>
    <mergeCell ref="B91:B95"/>
    <mergeCell ref="C91:C95"/>
    <mergeCell ref="I91:I95"/>
    <mergeCell ref="J91:J95"/>
    <mergeCell ref="K91:K95"/>
    <mergeCell ref="L91:L95"/>
    <mergeCell ref="A96:A100"/>
    <mergeCell ref="B96:B100"/>
    <mergeCell ref="C96:C100"/>
    <mergeCell ref="I96:I100"/>
    <mergeCell ref="J96:J100"/>
    <mergeCell ref="K96:K100"/>
    <mergeCell ref="L96:L100"/>
    <mergeCell ref="B102:K102"/>
    <mergeCell ref="C103:L103"/>
    <mergeCell ref="A104:A115"/>
    <mergeCell ref="B104:B115"/>
    <mergeCell ref="C104:C115"/>
    <mergeCell ref="A118:L118"/>
    <mergeCell ref="A119:L119"/>
    <mergeCell ref="A125:A131"/>
    <mergeCell ref="B125:B131"/>
    <mergeCell ref="C125:C131"/>
    <mergeCell ref="A137:A138"/>
    <mergeCell ref="B137:B138"/>
    <mergeCell ref="C137:C138"/>
    <mergeCell ref="A141:L141"/>
    <mergeCell ref="A142:L142"/>
    <mergeCell ref="B143:H143"/>
    <mergeCell ref="A144:A157"/>
    <mergeCell ref="B144:B157"/>
    <mergeCell ref="C144:C157"/>
    <mergeCell ref="D144:H144"/>
    <mergeCell ref="D147:H147"/>
    <mergeCell ref="D151:H151"/>
    <mergeCell ref="A158:L158"/>
    <mergeCell ref="A159:L159"/>
    <mergeCell ref="B160:H160"/>
    <mergeCell ref="A161:A164"/>
    <mergeCell ref="B161:B164"/>
    <mergeCell ref="C161:C164"/>
    <mergeCell ref="A165:L165"/>
    <mergeCell ref="A166:L166"/>
    <mergeCell ref="B167:H167"/>
    <mergeCell ref="A168:A170"/>
    <mergeCell ref="B168:B170"/>
    <mergeCell ref="C168:C170"/>
    <mergeCell ref="B171:H171"/>
    <mergeCell ref="A172:A175"/>
    <mergeCell ref="B172:B175"/>
    <mergeCell ref="C172:C175"/>
    <mergeCell ref="B176:H176"/>
    <mergeCell ref="A177:A178"/>
    <mergeCell ref="B177:B178"/>
    <mergeCell ref="C177:C178"/>
    <mergeCell ref="A179:L179"/>
    <mergeCell ref="A180:L180"/>
    <mergeCell ref="B181:H181"/>
    <mergeCell ref="A182:A183"/>
    <mergeCell ref="B182:B183"/>
    <mergeCell ref="C182:C183"/>
    <mergeCell ref="A184:L184"/>
    <mergeCell ref="A185:L185"/>
    <mergeCell ref="A186:L186"/>
    <mergeCell ref="A188:L188"/>
    <mergeCell ref="A189:A192"/>
    <mergeCell ref="B189:B192"/>
    <mergeCell ref="A193:L193"/>
    <mergeCell ref="A194:A201"/>
    <mergeCell ref="B194:B201"/>
    <mergeCell ref="I194:I201"/>
    <mergeCell ref="J194:J201"/>
    <mergeCell ref="K194:K201"/>
    <mergeCell ref="L194:L201"/>
    <mergeCell ref="A202:L202"/>
    <mergeCell ref="A203:A204"/>
    <mergeCell ref="B203:B204"/>
    <mergeCell ref="I203:I204"/>
    <mergeCell ref="J203:J204"/>
    <mergeCell ref="K203:K204"/>
    <mergeCell ref="L203:L204"/>
    <mergeCell ref="A205:L205"/>
    <mergeCell ref="A206:A209"/>
    <mergeCell ref="B206:B209"/>
    <mergeCell ref="I206:I209"/>
    <mergeCell ref="J206:J209"/>
    <mergeCell ref="K206:K209"/>
    <mergeCell ref="A210:J210"/>
    <mergeCell ref="B211:B212"/>
    <mergeCell ref="A213:L213"/>
    <mergeCell ref="A214:L214"/>
    <mergeCell ref="A215:L215"/>
    <mergeCell ref="A216:L216"/>
    <mergeCell ref="A218:A219"/>
    <mergeCell ref="B218:B219"/>
    <mergeCell ref="A220:A221"/>
    <mergeCell ref="B220:B221"/>
    <mergeCell ref="I220:I221"/>
    <mergeCell ref="J220:J221"/>
    <mergeCell ref="K220:K221"/>
    <mergeCell ref="L220:L221"/>
    <mergeCell ref="A224:L224"/>
    <mergeCell ref="A225:L225"/>
    <mergeCell ref="A226:L226"/>
    <mergeCell ref="A227:L227"/>
    <mergeCell ref="A229:A231"/>
    <mergeCell ref="B229:B231"/>
    <mergeCell ref="C229:C231"/>
    <mergeCell ref="I229:I231"/>
    <mergeCell ref="J229:J231"/>
    <mergeCell ref="K229:K231"/>
    <mergeCell ref="L229:L231"/>
    <mergeCell ref="A232:A234"/>
    <mergeCell ref="B232:B234"/>
    <mergeCell ref="E232:E233"/>
    <mergeCell ref="F232:F233"/>
    <mergeCell ref="G232:G233"/>
    <mergeCell ref="H232:H233"/>
    <mergeCell ref="I232:I234"/>
    <mergeCell ref="J232:J234"/>
    <mergeCell ref="K232:K234"/>
    <mergeCell ref="L232:L234"/>
    <mergeCell ref="A237:L237"/>
    <mergeCell ref="A238:A240"/>
    <mergeCell ref="B238:B240"/>
    <mergeCell ref="C238:C240"/>
    <mergeCell ref="D238:D239"/>
    <mergeCell ref="E238:E240"/>
    <mergeCell ref="F238:F240"/>
    <mergeCell ref="G238:G240"/>
    <mergeCell ref="H238:H240"/>
    <mergeCell ref="I238:I240"/>
    <mergeCell ref="J238:J240"/>
    <mergeCell ref="K238:K240"/>
    <mergeCell ref="L238:L240"/>
    <mergeCell ref="A242:A244"/>
    <mergeCell ref="B242:B244"/>
    <mergeCell ref="C242:C244"/>
    <mergeCell ref="D242:D244"/>
    <mergeCell ref="E242:E244"/>
    <mergeCell ref="F242:F244"/>
    <mergeCell ref="G242:G244"/>
    <mergeCell ref="H242:H244"/>
    <mergeCell ref="I242:I244"/>
    <mergeCell ref="J242:J244"/>
    <mergeCell ref="K242:K244"/>
    <mergeCell ref="L242:L244"/>
    <mergeCell ref="A245:A248"/>
    <mergeCell ref="B245:B248"/>
    <mergeCell ref="C245:C248"/>
    <mergeCell ref="I245:I248"/>
    <mergeCell ref="J245:J248"/>
    <mergeCell ref="K245:K248"/>
    <mergeCell ref="L245:L248"/>
    <mergeCell ref="A252:L252"/>
    <mergeCell ref="A253:A255"/>
    <mergeCell ref="B253:B255"/>
    <mergeCell ref="C253:C255"/>
    <mergeCell ref="D253:D255"/>
    <mergeCell ref="E253:E255"/>
    <mergeCell ref="F253:F255"/>
    <mergeCell ref="G253:G255"/>
    <mergeCell ref="H253:H255"/>
    <mergeCell ref="I253:I255"/>
    <mergeCell ref="J253:J255"/>
    <mergeCell ref="K253:K255"/>
    <mergeCell ref="L253:L255"/>
    <mergeCell ref="A256:L256"/>
    <mergeCell ref="A257:A259"/>
    <mergeCell ref="B257:B259"/>
    <mergeCell ref="C257:C259"/>
    <mergeCell ref="D257:D259"/>
    <mergeCell ref="E257:E259"/>
    <mergeCell ref="F257:F259"/>
    <mergeCell ref="G257:G259"/>
    <mergeCell ref="H257:H259"/>
    <mergeCell ref="I257:I259"/>
    <mergeCell ref="J257:J259"/>
    <mergeCell ref="K257:K259"/>
    <mergeCell ref="L257:L259"/>
    <mergeCell ref="A260:A262"/>
    <mergeCell ref="B260:B262"/>
    <mergeCell ref="C260:C262"/>
    <mergeCell ref="D260:D262"/>
    <mergeCell ref="E260:E262"/>
    <mergeCell ref="F260:F262"/>
    <mergeCell ref="G260:G262"/>
    <mergeCell ref="H260:H262"/>
    <mergeCell ref="I260:I262"/>
    <mergeCell ref="J260:J262"/>
    <mergeCell ref="K260:K262"/>
    <mergeCell ref="L260:L262"/>
    <mergeCell ref="A263:A265"/>
    <mergeCell ref="B263:B265"/>
    <mergeCell ref="C263:C265"/>
    <mergeCell ref="D263:D265"/>
    <mergeCell ref="E263:E265"/>
    <mergeCell ref="F263:F265"/>
    <mergeCell ref="G263:G265"/>
    <mergeCell ref="H263:H265"/>
    <mergeCell ref="I263:I265"/>
    <mergeCell ref="J263:J265"/>
    <mergeCell ref="K263:K265"/>
    <mergeCell ref="L263:L265"/>
    <mergeCell ref="A268:L268"/>
    <mergeCell ref="A269:L269"/>
    <mergeCell ref="A271:A273"/>
    <mergeCell ref="B271:B273"/>
    <mergeCell ref="D271:D272"/>
    <mergeCell ref="F271:F272"/>
    <mergeCell ref="G271:G272"/>
    <mergeCell ref="H271:H272"/>
    <mergeCell ref="I271:I273"/>
    <mergeCell ref="J271:J273"/>
    <mergeCell ref="K271:K273"/>
    <mergeCell ref="L271:L272"/>
    <mergeCell ref="A274:L274"/>
    <mergeCell ref="A275:A277"/>
    <mergeCell ref="B275:B277"/>
    <mergeCell ref="C275:C276"/>
    <mergeCell ref="D275:D276"/>
    <mergeCell ref="E275:E276"/>
    <mergeCell ref="F275:F276"/>
    <mergeCell ref="G275:G276"/>
    <mergeCell ref="H275:H276"/>
    <mergeCell ref="I275:I277"/>
    <mergeCell ref="J275:J277"/>
    <mergeCell ref="K275:K277"/>
    <mergeCell ref="L275:L277"/>
    <mergeCell ref="A279:L279"/>
    <mergeCell ref="A280:L280"/>
    <mergeCell ref="A281:A282"/>
    <mergeCell ref="B281:B282"/>
    <mergeCell ref="I281:I282"/>
    <mergeCell ref="J281:J282"/>
    <mergeCell ref="K281:K282"/>
    <mergeCell ref="L281:L282"/>
    <mergeCell ref="A284:L284"/>
    <mergeCell ref="A286:L286"/>
    <mergeCell ref="A289:L289"/>
    <mergeCell ref="A290:L290"/>
    <mergeCell ref="A295:L295"/>
    <mergeCell ref="A296:L296"/>
    <mergeCell ref="A297:A299"/>
    <mergeCell ref="B297:B299"/>
    <mergeCell ref="C297:C299"/>
    <mergeCell ref="I297:I299"/>
    <mergeCell ref="J297:J299"/>
    <mergeCell ref="K297:K299"/>
    <mergeCell ref="L297:L308"/>
    <mergeCell ref="A300:A302"/>
    <mergeCell ref="B300:B302"/>
    <mergeCell ref="C300:C302"/>
    <mergeCell ref="I300:I302"/>
    <mergeCell ref="J300:J302"/>
    <mergeCell ref="K300:K302"/>
    <mergeCell ref="A303:A305"/>
    <mergeCell ref="B303:B305"/>
    <mergeCell ref="C303:C305"/>
    <mergeCell ref="I303:I305"/>
    <mergeCell ref="J303:J305"/>
    <mergeCell ref="K303:K305"/>
    <mergeCell ref="A306:A308"/>
    <mergeCell ref="B306:B308"/>
    <mergeCell ref="C306:C308"/>
    <mergeCell ref="I306:I308"/>
    <mergeCell ref="J306:J308"/>
    <mergeCell ref="K306:K308"/>
    <mergeCell ref="A309:L309"/>
    <mergeCell ref="A310:L310"/>
    <mergeCell ref="A311:A314"/>
    <mergeCell ref="B311:B314"/>
    <mergeCell ref="C311:C317"/>
    <mergeCell ref="D311:D312"/>
    <mergeCell ref="E311:E312"/>
    <mergeCell ref="F311:F312"/>
    <mergeCell ref="G311:G312"/>
    <mergeCell ref="H311:H312"/>
    <mergeCell ref="I311:I314"/>
    <mergeCell ref="J311:J314"/>
    <mergeCell ref="K311:K314"/>
    <mergeCell ref="L311:L317"/>
  </mergeCells>
  <printOptions/>
  <pageMargins left="0.7875" right="0.7875" top="1.0527777777777778" bottom="1.0527777777777778" header="0.7875" footer="0.7875"/>
  <pageSetup horizontalDpi="300" verticalDpi="300" orientation="portrait" paperSize="9" scale="47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adm7</dc:creator>
  <cp:keywords/>
  <dc:description/>
  <cp:lastModifiedBy/>
  <cp:lastPrinted>2022-03-24T11:00:37Z</cp:lastPrinted>
  <dcterms:created xsi:type="dcterms:W3CDTF">2019-01-30T05:12:08Z</dcterms:created>
  <dcterms:modified xsi:type="dcterms:W3CDTF">2023-03-31T13:04:42Z</dcterms:modified>
  <cp:category/>
  <cp:version/>
  <cp:contentType/>
  <cp:contentStatus/>
  <cp:revision>195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