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рограммы\Питьевая вода\2021\декабрь\"/>
    </mc:Choice>
  </mc:AlternateContent>
  <bookViews>
    <workbookView xWindow="0" yWindow="120" windowWidth="23040" windowHeight="9288"/>
  </bookViews>
  <sheets>
    <sheet name="Лист1" sheetId="1" r:id="rId1"/>
  </sheets>
  <definedNames>
    <definedName name="_xlnm.Print_Area" localSheetId="0">Лист1!$A$1:$J$113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/>
  <c r="G48" i="1"/>
  <c r="D49" i="1"/>
  <c r="D24" i="1"/>
  <c r="D57" i="1"/>
  <c r="D58" i="1"/>
  <c r="D56" i="1"/>
  <c r="J64" i="1"/>
  <c r="G98" i="1"/>
  <c r="D98" i="1" s="1"/>
  <c r="D92" i="1"/>
  <c r="G74" i="1"/>
  <c r="D64" i="1"/>
  <c r="D62" i="1"/>
  <c r="D47" i="1"/>
  <c r="D39" i="1"/>
  <c r="D94" i="1" l="1"/>
  <c r="G50" i="1"/>
  <c r="G75" i="1" s="1"/>
  <c r="G110" i="1" s="1"/>
  <c r="D75" i="1" l="1"/>
  <c r="D110" i="1" s="1"/>
  <c r="F74" i="1"/>
  <c r="F109" i="1" s="1"/>
  <c r="D66" i="1"/>
  <c r="D65" i="1"/>
  <c r="D73" i="1" s="1"/>
  <c r="F67" i="1" l="1"/>
  <c r="D31" i="1"/>
  <c r="D91" i="1"/>
  <c r="F102" i="1" l="1"/>
  <c r="D108" i="1" l="1"/>
  <c r="G108" i="1" l="1"/>
  <c r="D97" i="1"/>
  <c r="D71" i="1"/>
  <c r="G96" i="1" l="1"/>
  <c r="D100" i="1"/>
  <c r="G100" i="1" s="1"/>
  <c r="G109" i="1" s="1"/>
  <c r="G99" i="1"/>
  <c r="D70" i="1"/>
  <c r="D74" i="1" l="1"/>
  <c r="D96" i="1"/>
  <c r="G71" i="1"/>
  <c r="G97" i="1"/>
  <c r="D109" i="1" l="1"/>
  <c r="G106" i="1"/>
  <c r="D106" i="1" s="1"/>
  <c r="D69" i="1"/>
  <c r="G19" i="1"/>
  <c r="G27" i="1"/>
  <c r="G28" i="1"/>
  <c r="G29" i="1"/>
  <c r="G30" i="1"/>
  <c r="G35" i="1"/>
  <c r="G36" i="1"/>
  <c r="G37" i="1"/>
  <c r="G38" i="1"/>
  <c r="D43" i="1"/>
  <c r="G45" i="1"/>
  <c r="G46" i="1"/>
  <c r="G53" i="1"/>
  <c r="G54" i="1"/>
  <c r="G55" i="1"/>
  <c r="G72" i="1" s="1"/>
  <c r="D72" i="1" s="1"/>
  <c r="D107" i="1" s="1"/>
  <c r="G107" i="1" s="1"/>
  <c r="G59" i="1"/>
  <c r="G68" i="1" l="1"/>
  <c r="G70" i="1"/>
  <c r="G105" i="1" s="1"/>
  <c r="D105" i="1" s="1"/>
  <c r="G73" i="1" l="1"/>
  <c r="G69" i="1" l="1"/>
  <c r="G67" i="1" s="1"/>
  <c r="D67" i="1" s="1"/>
  <c r="G83" i="1"/>
  <c r="G95" i="1" l="1"/>
  <c r="D95" i="1" s="1"/>
  <c r="G79" i="1"/>
  <c r="G104" i="1" l="1"/>
  <c r="D104" i="1" s="1"/>
  <c r="G94" i="1"/>
  <c r="G103" i="1" l="1"/>
  <c r="G102" i="1" s="1"/>
  <c r="D102" i="1" s="1"/>
  <c r="G93" i="1"/>
  <c r="D93" i="1" s="1"/>
  <c r="D103" i="1"/>
  <c r="D68" i="1"/>
</calcChain>
</file>

<file path=xl/sharedStrings.xml><?xml version="1.0" encoding="utf-8"?>
<sst xmlns="http://schemas.openxmlformats.org/spreadsheetml/2006/main" count="98" uniqueCount="82">
  <si>
    <t>№ п/п</t>
  </si>
  <si>
    <t>Наименование мероприятия</t>
  </si>
  <si>
    <t>Срок исполнения</t>
  </si>
  <si>
    <t>Объем финансирования (тыс.руб.)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</si>
  <si>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</si>
  <si>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</si>
  <si>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Субсидии и иные межбюджетные трансферты</t>
  </si>
  <si>
    <t>Другие собственные  доходы</t>
  </si>
  <si>
    <t>МКУ "ГКМХ"</t>
  </si>
  <si>
    <t>Всего по программе</t>
  </si>
  <si>
    <t>Эти мероприятия позволят контролировать  показатели питьевой воды, помогут  значительно улучшить качество питьевой воды для жителей города и исключить непроизводительное водопотребление</t>
  </si>
  <si>
    <t>в том числе по годам</t>
  </si>
  <si>
    <t>1.1.</t>
  </si>
  <si>
    <t>Субвенций</t>
  </si>
  <si>
    <t>Внебюджетных средств</t>
  </si>
  <si>
    <t>Собственных доходов, в том числе:</t>
  </si>
  <si>
    <t>в том числе за счет  средств</t>
  </si>
  <si>
    <t>в том числе по годам:</t>
  </si>
  <si>
    <t>Итого по пункту 2</t>
  </si>
  <si>
    <t>Итого по пункту 1</t>
  </si>
  <si>
    <t>Текущий ремонт, содержание и обслуживание станции подкачки холодной воды для жилых домов  № 13,14,15 1 квартала</t>
  </si>
  <si>
    <t>1.2.</t>
  </si>
  <si>
    <t>1.3.</t>
  </si>
  <si>
    <t>1.4.</t>
  </si>
  <si>
    <t>1.5.</t>
  </si>
  <si>
    <t>1. Развитие и совершенствование системы водоснабжения</t>
  </si>
  <si>
    <t>Цель: Обеспечение населения города качественной питьевой водой, соответствующей санитарным правилам и нормам</t>
  </si>
  <si>
    <t>2. Развитие и совершенствование системы водоотведения</t>
  </si>
  <si>
    <t xml:space="preserve">Задача: Удовлетворение потребностей населения города в питьевой воде.Постоянное поддержание качества воды в соответстии с требованиями санитарных правил и норм.Создание необходимой технологической надежности систем хозяйственно-питьевого водоснабжения. </t>
  </si>
  <si>
    <t xml:space="preserve">Цель: Охрана и восстановление водных объектов, предотвращение негативного воздействия на окружающую среду </t>
  </si>
  <si>
    <t>Задача: Снижение сбросов загрязняющих веществ, иных веществ и микроорганизмов для объектов централизованного водоотведения. Охрана водных объектов</t>
  </si>
  <si>
    <t>Расходы на холодную воду в пунктах разбора воды</t>
  </si>
  <si>
    <t>2.2.</t>
  </si>
  <si>
    <t>2.3.</t>
  </si>
  <si>
    <t>Приобретение машины с илососным и каналопромывочным оборудованием</t>
  </si>
  <si>
    <t>Технический, кадастровый паспорт системы станции обеззараживания сточных вод на очистных сооружениях северной группы второй очереди на территории ЗАТО г. Радужный Владимирской области</t>
  </si>
  <si>
    <t>2.4.</t>
  </si>
  <si>
    <t>2.1.</t>
  </si>
  <si>
    <t>Ремонт участков напорного канализационного коллектора от КНС-49 до отделения ПАО "МИнБанк" и от КПП-2 до ОССГ на территории ЗАТО г. Радужный Владимирской области</t>
  </si>
  <si>
    <t>Ремонт аварийного сброса очищенных сточных вод самотечного коллектора от  очистных сооружений северной группы  (1 и 2 очереди) в районе станции обеззараживания ЗАТО г. Радужный Владимирской области</t>
  </si>
  <si>
    <t>Расходы на электроэнергию в пунктах разбора воды, станции подкачки холодной воды для жилых домов № 13,14,15 1 квартала</t>
  </si>
  <si>
    <t xml:space="preserve">Текущий ремонт, содержание и обслуживание пунктов разбора воды, установленных в 1 и 3 кварталах, в том числе приобретение тепловых электрических обогревателей (пушек) для обслуживания в зимний период, замена насоса и клапана нормально-закрытого, замена электрооборудования </t>
  </si>
  <si>
    <t>1.6.</t>
  </si>
  <si>
    <t xml:space="preserve"> Лабораторно-инструментальные исследования воды на микробиологические показатели из ЦТП-1 и ЦТП-3</t>
  </si>
  <si>
    <t>2.5.</t>
  </si>
  <si>
    <t>Электроизмерительные работы в пунктах разбора питьевой воды, расположенных на территории ЗАТО г. Радужный Владимирской области</t>
  </si>
  <si>
    <t>2.6.</t>
  </si>
  <si>
    <t>Приобретение мобильных туалетных кабин</t>
  </si>
  <si>
    <t>1.7.</t>
  </si>
  <si>
    <t>2.7.</t>
  </si>
  <si>
    <t>Наращивание канализационных колодцев сетей водоотведения в 7/1 квартале</t>
  </si>
  <si>
    <t>2.8.</t>
  </si>
  <si>
    <t>Ремонт на наружных сетях водоотведения  в 7/1 квартале ЗАТО г. Радужный Владимирской области</t>
  </si>
  <si>
    <t>2.9.</t>
  </si>
  <si>
    <t>2.10.</t>
  </si>
  <si>
    <t>Текущий ремонт  приточно-вытяжной вентиляции на КНС-50</t>
  </si>
  <si>
    <t xml:space="preserve">Актуализации схемы водоотведения </t>
  </si>
  <si>
    <t>2.11.</t>
  </si>
  <si>
    <t xml:space="preserve">Текущий ремонт  кровли на КНС-38 и КНС-50 </t>
  </si>
  <si>
    <t xml:space="preserve">Ремонт участков напорного канализационного коллектора от КК-1 до ОССГ, от ФГКУ "Специальное управление ФПС № 66 МЧС России" до ОССГ на территории ЗАТО г. Радужный Владимирской области </t>
  </si>
  <si>
    <t>2.12.</t>
  </si>
  <si>
    <t>Разработка предпроектного  обоснования строительства объекта: Станция водоподготовки на территории УВС третьего подъема в ЗАТО г.Радужный Владимирской области (обезжелезования); корректировка предпроектного обоснования</t>
  </si>
  <si>
    <t xml:space="preserve">                                                                                                                                              Эти мероприятия позволят  привести  систему  очистки сточных вод  в соответствие с  требованиями законодательства об охране окружающей среды и  санитарно-эпидемиологического законодательства,  позволят сократит расходы на очистку сточных вод,  улучшить качество сточных вод.</t>
  </si>
  <si>
    <t>Проектные работы на строительство объекта: Станция водоподготовки на территории УВС третьего подъема в ЗАТО г.Радужный Владимирской области (обезжелезивания)</t>
  </si>
  <si>
    <t xml:space="preserve">Строительство объекта: Станция водоподготовки на территории УВС третьего подъема в ЗАТО г.Радужный Владимирской области (обезжелезивания) </t>
  </si>
  <si>
    <t>Проектно-изыскательские  работы на строительство участка наружных сетей водопровода в 17 квартале</t>
  </si>
  <si>
    <t>1.8.</t>
  </si>
  <si>
    <t xml:space="preserve">Приложение  № 2 </t>
  </si>
  <si>
    <t>Устройство ограждения КНС в 7/2 квартале</t>
  </si>
  <si>
    <t>А.И. Дубова, 3 42 95</t>
  </si>
  <si>
    <t>1.9.</t>
  </si>
  <si>
    <t>1.9.1.</t>
  </si>
  <si>
    <t>1.9.2.</t>
  </si>
  <si>
    <t>2017-2024</t>
  </si>
  <si>
    <t xml:space="preserve">к муниципальной программы «Обеспечение населения на территории ЗАТО г.Радужный Владимирской области питьевой водой» 
</t>
  </si>
  <si>
    <t xml:space="preserve">Перечень мероприятий муниципальной программы «Обеспечение населения на территории ЗАТО г.Радужный Владимирской области питьевой водой» </t>
  </si>
  <si>
    <t>2.13.</t>
  </si>
  <si>
    <t xml:space="preserve">" Реализация мероприятий Государственной программы "Модернизация объектов коммунальной инфраструктуры во Владимирской области"" в рамках региональногоо проекта ""Чистая вода""  национального проекта ""Жилье и городская среда"", в том числе:
</t>
  </si>
  <si>
    <t>Обследование центарлизованной  системы водоотведения ЗАТО г. Радужный</t>
  </si>
  <si>
    <t>к постановлению администрации ЗАТО г. Радужный Владимирской области</t>
  </si>
  <si>
    <t>Приложение  № 3</t>
  </si>
  <si>
    <t>от 27.12.2021 № 1699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</si>
</sst>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0.00000"/>
    <numFmt numFmtId="167" formatCode="#,##0.00000_р_."/>
    <numFmt numFmtId="168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" fontId="2" fillId="2" borderId="12" xfId="1" applyNumberFormat="1" applyFont="1" applyFill="1" applyBorder="1" applyAlignment="1">
      <alignment horizontal="center" wrapText="1"/>
    </xf>
    <xf numFmtId="165" fontId="2" fillId="2" borderId="11" xfId="1" applyNumberFormat="1" applyFont="1" applyFill="1" applyBorder="1" applyAlignment="1">
      <alignment horizontal="center" wrapText="1"/>
    </xf>
    <xf numFmtId="4" fontId="2" fillId="2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horizontal="center" wrapText="1"/>
    </xf>
    <xf numFmtId="168" fontId="2" fillId="2" borderId="11" xfId="1" applyNumberFormat="1" applyFont="1" applyFill="1" applyBorder="1" applyAlignment="1">
      <alignment horizontal="center" wrapText="1"/>
    </xf>
    <xf numFmtId="4" fontId="2" fillId="2" borderId="11" xfId="1" applyNumberFormat="1" applyFont="1" applyFill="1" applyBorder="1" applyAlignment="1">
      <alignment horizontal="center" wrapText="1"/>
    </xf>
    <xf numFmtId="165" fontId="5" fillId="2" borderId="11" xfId="1" applyNumberFormat="1" applyFont="1" applyFill="1" applyBorder="1" applyAlignment="1">
      <alignment horizontal="center" wrapText="1"/>
    </xf>
    <xf numFmtId="166" fontId="2" fillId="2" borderId="11" xfId="1" applyNumberFormat="1" applyFont="1" applyFill="1" applyBorder="1" applyAlignment="1">
      <alignment horizontal="center" wrapText="1"/>
    </xf>
    <xf numFmtId="166" fontId="2" fillId="2" borderId="12" xfId="1" applyNumberFormat="1" applyFont="1" applyFill="1" applyBorder="1" applyAlignment="1">
      <alignment horizontal="center" wrapText="1"/>
    </xf>
    <xf numFmtId="166" fontId="5" fillId="2" borderId="11" xfId="1" applyNumberFormat="1" applyFont="1" applyFill="1" applyBorder="1" applyAlignment="1">
      <alignment horizontal="center" wrapText="1"/>
    </xf>
    <xf numFmtId="1" fontId="2" fillId="2" borderId="11" xfId="1" applyNumberFormat="1" applyFont="1" applyFill="1" applyBorder="1" applyAlignment="1">
      <alignment horizontal="center" wrapText="1"/>
    </xf>
    <xf numFmtId="1" fontId="5" fillId="2" borderId="11" xfId="1" applyNumberFormat="1" applyFont="1" applyFill="1" applyBorder="1" applyAlignment="1">
      <alignment horizontal="center" wrapText="1"/>
    </xf>
    <xf numFmtId="166" fontId="5" fillId="2" borderId="12" xfId="1" applyNumberFormat="1" applyFont="1" applyFill="1" applyBorder="1" applyAlignment="1">
      <alignment horizontal="center" wrapText="1"/>
    </xf>
    <xf numFmtId="1" fontId="5" fillId="0" borderId="12" xfId="1" applyNumberFormat="1" applyFont="1" applyFill="1" applyBorder="1" applyAlignment="1">
      <alignment horizontal="center" wrapText="1"/>
    </xf>
    <xf numFmtId="165" fontId="5" fillId="0" borderId="12" xfId="1" applyNumberFormat="1" applyFont="1" applyFill="1" applyBorder="1" applyAlignment="1">
      <alignment horizontal="center" wrapText="1"/>
    </xf>
    <xf numFmtId="4" fontId="5" fillId="0" borderId="12" xfId="1" applyNumberFormat="1" applyFont="1" applyFill="1" applyBorder="1" applyAlignment="1">
      <alignment horizontal="center" wrapText="1"/>
    </xf>
    <xf numFmtId="165" fontId="2" fillId="2" borderId="12" xfId="1" applyNumberFormat="1" applyFont="1" applyFill="1" applyBorder="1" applyAlignment="1">
      <alignment wrapText="1"/>
    </xf>
    <xf numFmtId="4" fontId="2" fillId="2" borderId="12" xfId="1" applyNumberFormat="1" applyFont="1" applyFill="1" applyBorder="1" applyAlignment="1">
      <alignment wrapText="1"/>
    </xf>
    <xf numFmtId="164" fontId="2" fillId="2" borderId="12" xfId="1" applyNumberFormat="1" applyFont="1" applyFill="1" applyBorder="1" applyAlignment="1">
      <alignment wrapText="1"/>
    </xf>
    <xf numFmtId="164" fontId="5" fillId="2" borderId="12" xfId="0" applyNumberFormat="1" applyFont="1" applyFill="1" applyBorder="1" applyAlignment="1" applyProtection="1">
      <alignment horizontal="right" wrapText="1"/>
    </xf>
    <xf numFmtId="165" fontId="5" fillId="0" borderId="12" xfId="1" applyNumberFormat="1" applyFont="1" applyFill="1" applyBorder="1" applyAlignment="1">
      <alignment wrapText="1"/>
    </xf>
    <xf numFmtId="4" fontId="5" fillId="0" borderId="12" xfId="1" applyNumberFormat="1" applyFont="1" applyFill="1" applyBorder="1" applyAlignment="1">
      <alignment wrapText="1"/>
    </xf>
    <xf numFmtId="167" fontId="2" fillId="0" borderId="12" xfId="1" applyNumberFormat="1" applyFont="1" applyFill="1" applyBorder="1" applyAlignment="1">
      <alignment wrapText="1"/>
    </xf>
    <xf numFmtId="165" fontId="0" fillId="0" borderId="12" xfId="0" applyNumberFormat="1" applyFont="1" applyFill="1" applyBorder="1" applyAlignment="1">
      <alignment wrapText="1"/>
    </xf>
    <xf numFmtId="0" fontId="2" fillId="0" borderId="12" xfId="1" applyFont="1" applyFill="1" applyBorder="1" applyAlignment="1">
      <alignment wrapText="1"/>
    </xf>
    <xf numFmtId="4" fontId="11" fillId="0" borderId="12" xfId="1" applyNumberFormat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" fontId="5" fillId="0" borderId="7" xfId="1" applyNumberFormat="1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wrapText="1"/>
    </xf>
    <xf numFmtId="4" fontId="5" fillId="0" borderId="7" xfId="1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wrapText="1"/>
    </xf>
    <xf numFmtId="4" fontId="5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zoomScaleNormal="100" workbookViewId="0">
      <selection activeCell="D4" sqref="D4"/>
    </sheetView>
  </sheetViews>
  <sheetFormatPr defaultRowHeight="14.4" x14ac:dyDescent="0.3"/>
  <cols>
    <col min="1" max="1" width="10.5546875" customWidth="1"/>
    <col min="2" max="2" width="41.88671875" customWidth="1"/>
    <col min="3" max="3" width="9.6640625" customWidth="1"/>
    <col min="4" max="4" width="16" customWidth="1"/>
    <col min="5" max="5" width="15.5546875" customWidth="1"/>
    <col min="6" max="6" width="14.5546875" customWidth="1"/>
    <col min="7" max="7" width="14.6640625" customWidth="1"/>
    <col min="8" max="8" width="16.6640625" customWidth="1"/>
    <col min="9" max="9" width="14.5546875" customWidth="1"/>
    <col min="10" max="10" width="28.6640625" customWidth="1"/>
  </cols>
  <sheetData>
    <row r="1" spans="1:10" x14ac:dyDescent="0.3">
      <c r="A1" s="38"/>
      <c r="B1" s="38"/>
      <c r="C1" s="38"/>
      <c r="D1" s="38"/>
      <c r="E1" s="38"/>
      <c r="F1" s="39"/>
      <c r="G1" s="39"/>
      <c r="H1" s="135" t="s">
        <v>80</v>
      </c>
      <c r="I1" s="135"/>
      <c r="J1" s="135"/>
    </row>
    <row r="2" spans="1:10" ht="39" customHeight="1" x14ac:dyDescent="0.3">
      <c r="A2" s="38"/>
      <c r="B2" s="38"/>
      <c r="C2" s="38"/>
      <c r="D2" s="38"/>
      <c r="E2" s="38"/>
      <c r="F2" s="39"/>
      <c r="G2" s="39"/>
      <c r="H2" s="135" t="s">
        <v>79</v>
      </c>
      <c r="I2" s="135"/>
      <c r="J2" s="135"/>
    </row>
    <row r="3" spans="1:10" x14ac:dyDescent="0.3">
      <c r="A3" s="38"/>
      <c r="B3" s="38"/>
      <c r="C3" s="38"/>
      <c r="D3" s="38"/>
      <c r="E3" s="38"/>
      <c r="F3" s="39"/>
      <c r="G3" s="39"/>
      <c r="H3" s="135" t="s">
        <v>81</v>
      </c>
      <c r="I3" s="135"/>
      <c r="J3" s="135"/>
    </row>
    <row r="4" spans="1:10" x14ac:dyDescent="0.3">
      <c r="A4" s="38"/>
      <c r="B4" s="38"/>
      <c r="C4" s="38"/>
      <c r="D4" s="38"/>
      <c r="E4" s="38"/>
      <c r="F4" s="39"/>
      <c r="G4" s="39"/>
      <c r="H4" s="39"/>
      <c r="I4" s="39"/>
      <c r="J4" s="39"/>
    </row>
    <row r="5" spans="1:10" ht="18" hidden="1" customHeight="1" x14ac:dyDescent="0.3">
      <c r="A5" s="38"/>
      <c r="B5" s="38"/>
      <c r="C5" s="38"/>
      <c r="D5" s="38"/>
      <c r="E5" s="38"/>
      <c r="F5" s="78"/>
      <c r="G5" s="78"/>
      <c r="H5" s="78"/>
      <c r="I5" s="78"/>
      <c r="J5" s="78"/>
    </row>
    <row r="6" spans="1:10" ht="15.6" hidden="1" customHeight="1" x14ac:dyDescent="0.3">
      <c r="A6" s="38"/>
      <c r="B6" s="38"/>
      <c r="C6" s="38"/>
      <c r="D6" s="38"/>
      <c r="E6" s="38"/>
      <c r="F6" s="78"/>
      <c r="G6" s="78"/>
      <c r="H6" s="78"/>
      <c r="I6" s="78"/>
      <c r="J6" s="78"/>
    </row>
    <row r="7" spans="1:10" ht="18" customHeight="1" x14ac:dyDescent="0.3">
      <c r="A7" s="38"/>
      <c r="B7" s="38"/>
      <c r="C7" s="38"/>
      <c r="D7" s="38"/>
      <c r="E7" s="38"/>
      <c r="F7" s="39"/>
      <c r="G7" s="89" t="s">
        <v>67</v>
      </c>
      <c r="H7" s="89"/>
      <c r="I7" s="89"/>
      <c r="J7" s="89"/>
    </row>
    <row r="8" spans="1:10" ht="31.2" customHeight="1" x14ac:dyDescent="0.3">
      <c r="A8" s="38"/>
      <c r="B8" s="38"/>
      <c r="C8" s="38"/>
      <c r="D8" s="38"/>
      <c r="E8" s="38"/>
      <c r="F8" s="39"/>
      <c r="G8" s="79" t="s">
        <v>74</v>
      </c>
      <c r="H8" s="79"/>
      <c r="I8" s="79"/>
      <c r="J8" s="79"/>
    </row>
    <row r="9" spans="1:10" ht="21" customHeight="1" x14ac:dyDescent="0.3">
      <c r="A9" s="39"/>
      <c r="B9" s="39"/>
      <c r="C9" s="39"/>
      <c r="D9" s="39"/>
      <c r="E9" s="39"/>
      <c r="F9" s="39"/>
      <c r="G9" s="135"/>
      <c r="H9" s="135"/>
      <c r="I9" s="135"/>
      <c r="J9" s="135"/>
    </row>
    <row r="10" spans="1:10" ht="27.6" customHeight="1" x14ac:dyDescent="0.3">
      <c r="A10" s="92" t="s">
        <v>75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8" customHeight="1" x14ac:dyDescent="0.35">
      <c r="A11" s="137"/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0" hidden="1" x14ac:dyDescent="0.3">
      <c r="A12" s="141"/>
      <c r="B12" s="141"/>
      <c r="C12" s="141"/>
      <c r="D12" s="141"/>
      <c r="E12" s="141"/>
      <c r="F12" s="141"/>
      <c r="G12" s="141"/>
      <c r="H12" s="141"/>
      <c r="I12" s="38"/>
      <c r="J12" s="38"/>
    </row>
    <row r="13" spans="1:10" ht="15" customHeight="1" x14ac:dyDescent="0.3">
      <c r="A13" s="96" t="s">
        <v>0</v>
      </c>
      <c r="B13" s="99" t="s">
        <v>1</v>
      </c>
      <c r="C13" s="93" t="s">
        <v>2</v>
      </c>
      <c r="D13" s="93" t="s">
        <v>3</v>
      </c>
      <c r="E13" s="138" t="s">
        <v>16</v>
      </c>
      <c r="F13" s="139"/>
      <c r="G13" s="139"/>
      <c r="H13" s="140"/>
      <c r="I13" s="93" t="s">
        <v>4</v>
      </c>
      <c r="J13" s="93" t="s">
        <v>5</v>
      </c>
    </row>
    <row r="14" spans="1:10" ht="30" customHeight="1" x14ac:dyDescent="0.3">
      <c r="A14" s="97"/>
      <c r="B14" s="100"/>
      <c r="C14" s="94"/>
      <c r="D14" s="94"/>
      <c r="E14" s="93" t="s">
        <v>13</v>
      </c>
      <c r="F14" s="142" t="s">
        <v>15</v>
      </c>
      <c r="G14" s="143"/>
      <c r="H14" s="90" t="s">
        <v>14</v>
      </c>
      <c r="I14" s="94"/>
      <c r="J14" s="94"/>
    </row>
    <row r="15" spans="1:10" ht="58.2" customHeight="1" x14ac:dyDescent="0.3">
      <c r="A15" s="98"/>
      <c r="B15" s="101"/>
      <c r="C15" s="95"/>
      <c r="D15" s="95"/>
      <c r="E15" s="144"/>
      <c r="F15" s="1" t="s">
        <v>6</v>
      </c>
      <c r="G15" s="1" t="s">
        <v>7</v>
      </c>
      <c r="H15" s="91"/>
      <c r="I15" s="95"/>
      <c r="J15" s="95"/>
    </row>
    <row r="16" spans="1:10" ht="14.4" customHeight="1" x14ac:dyDescent="0.3">
      <c r="A16" s="83" t="s">
        <v>25</v>
      </c>
      <c r="B16" s="84"/>
      <c r="C16" s="84"/>
      <c r="D16" s="84"/>
      <c r="E16" s="84"/>
      <c r="F16" s="84"/>
      <c r="G16" s="84"/>
      <c r="H16" s="84"/>
      <c r="I16" s="84"/>
      <c r="J16" s="85"/>
    </row>
    <row r="17" spans="1:10" ht="14.4" customHeight="1" x14ac:dyDescent="0.3">
      <c r="A17" s="86" t="s">
        <v>26</v>
      </c>
      <c r="B17" s="87"/>
      <c r="C17" s="87"/>
      <c r="D17" s="87"/>
      <c r="E17" s="87"/>
      <c r="F17" s="87"/>
      <c r="G17" s="87"/>
      <c r="H17" s="87"/>
      <c r="I17" s="87"/>
      <c r="J17" s="88"/>
    </row>
    <row r="18" spans="1:10" ht="32.4" customHeight="1" x14ac:dyDescent="0.3">
      <c r="A18" s="86" t="s">
        <v>28</v>
      </c>
      <c r="B18" s="87"/>
      <c r="C18" s="87"/>
      <c r="D18" s="87"/>
      <c r="E18" s="87"/>
      <c r="F18" s="87"/>
      <c r="G18" s="87"/>
      <c r="H18" s="87"/>
      <c r="I18" s="87"/>
      <c r="J18" s="88"/>
    </row>
    <row r="19" spans="1:10" ht="31.95" customHeight="1" x14ac:dyDescent="0.3">
      <c r="A19" s="105" t="s">
        <v>12</v>
      </c>
      <c r="B19" s="102" t="s">
        <v>43</v>
      </c>
      <c r="C19" s="40">
        <v>2017</v>
      </c>
      <c r="D19" s="41">
        <v>4.7294400000000003</v>
      </c>
      <c r="E19" s="42"/>
      <c r="F19" s="42"/>
      <c r="G19" s="43">
        <f>D19</f>
        <v>4.7294400000000003</v>
      </c>
      <c r="H19" s="9"/>
      <c r="I19" s="145" t="s">
        <v>8</v>
      </c>
      <c r="J19" s="145" t="s">
        <v>10</v>
      </c>
    </row>
    <row r="20" spans="1:10" ht="16.2" customHeight="1" x14ac:dyDescent="0.3">
      <c r="A20" s="106"/>
      <c r="B20" s="103"/>
      <c r="C20" s="40">
        <v>2018</v>
      </c>
      <c r="D20" s="41">
        <v>4.7294400000000003</v>
      </c>
      <c r="E20" s="43"/>
      <c r="F20" s="43"/>
      <c r="G20" s="41">
        <v>4.7294400000000003</v>
      </c>
      <c r="H20" s="9"/>
      <c r="I20" s="146"/>
      <c r="J20" s="146"/>
    </row>
    <row r="21" spans="1:10" ht="16.95" customHeight="1" x14ac:dyDescent="0.3">
      <c r="A21" s="106"/>
      <c r="B21" s="103"/>
      <c r="C21" s="40">
        <v>2019</v>
      </c>
      <c r="D21" s="41">
        <v>4.8095999999999997</v>
      </c>
      <c r="E21" s="42"/>
      <c r="F21" s="42"/>
      <c r="G21" s="41">
        <v>4.8095999999999997</v>
      </c>
      <c r="H21" s="9"/>
      <c r="I21" s="146"/>
      <c r="J21" s="146"/>
    </row>
    <row r="22" spans="1:10" ht="15.6" customHeight="1" x14ac:dyDescent="0.3">
      <c r="A22" s="106"/>
      <c r="B22" s="103"/>
      <c r="C22" s="40">
        <v>2020</v>
      </c>
      <c r="D22" s="44">
        <v>4.8095999999999997</v>
      </c>
      <c r="E22" s="45"/>
      <c r="F22" s="42"/>
      <c r="G22" s="44">
        <v>4.8095999999999997</v>
      </c>
      <c r="H22" s="9"/>
      <c r="I22" s="146"/>
      <c r="J22" s="146"/>
    </row>
    <row r="23" spans="1:10" ht="15.6" customHeight="1" x14ac:dyDescent="0.3">
      <c r="A23" s="106"/>
      <c r="B23" s="103"/>
      <c r="C23" s="40">
        <v>2021</v>
      </c>
      <c r="D23" s="41">
        <v>11.058400000000001</v>
      </c>
      <c r="E23" s="41"/>
      <c r="F23" s="43"/>
      <c r="G23" s="43">
        <v>11.058400000000001</v>
      </c>
      <c r="H23" s="9"/>
      <c r="I23" s="146"/>
      <c r="J23" s="146"/>
    </row>
    <row r="24" spans="1:10" ht="15.6" customHeight="1" x14ac:dyDescent="0.3">
      <c r="A24" s="106"/>
      <c r="B24" s="103"/>
      <c r="C24" s="40">
        <v>2022</v>
      </c>
      <c r="D24" s="45">
        <f>E24+F24+G24</f>
        <v>4.3099999999999996</v>
      </c>
      <c r="E24" s="45"/>
      <c r="F24" s="42"/>
      <c r="G24" s="42">
        <v>4.3099999999999996</v>
      </c>
      <c r="H24" s="9"/>
      <c r="I24" s="146"/>
      <c r="J24" s="146"/>
    </row>
    <row r="25" spans="1:10" ht="15.6" customHeight="1" x14ac:dyDescent="0.3">
      <c r="A25" s="106"/>
      <c r="B25" s="103"/>
      <c r="C25" s="40">
        <v>2023</v>
      </c>
      <c r="D25" s="45">
        <f t="shared" ref="D25:D26" si="0">E25+F25+G25</f>
        <v>13.79</v>
      </c>
      <c r="E25" s="45"/>
      <c r="F25" s="42"/>
      <c r="G25" s="42">
        <v>13.79</v>
      </c>
      <c r="H25" s="9"/>
      <c r="I25" s="146"/>
      <c r="J25" s="146"/>
    </row>
    <row r="26" spans="1:10" ht="15.6" customHeight="1" x14ac:dyDescent="0.3">
      <c r="A26" s="107"/>
      <c r="B26" s="104"/>
      <c r="C26" s="40">
        <v>2024</v>
      </c>
      <c r="D26" s="45">
        <f t="shared" si="0"/>
        <v>9.4</v>
      </c>
      <c r="E26" s="45"/>
      <c r="F26" s="42"/>
      <c r="G26" s="42">
        <v>9.4</v>
      </c>
      <c r="H26" s="9"/>
      <c r="I26" s="146"/>
      <c r="J26" s="146"/>
    </row>
    <row r="27" spans="1:10" ht="17.399999999999999" customHeight="1" x14ac:dyDescent="0.3">
      <c r="A27" s="111" t="s">
        <v>21</v>
      </c>
      <c r="B27" s="108" t="s">
        <v>41</v>
      </c>
      <c r="C27" s="40">
        <v>2017</v>
      </c>
      <c r="D27" s="41">
        <v>234.99943999999999</v>
      </c>
      <c r="E27" s="45"/>
      <c r="F27" s="42"/>
      <c r="G27" s="43">
        <f t="shared" ref="G27:G37" si="1">D27</f>
        <v>234.99943999999999</v>
      </c>
      <c r="H27" s="9"/>
      <c r="I27" s="146"/>
      <c r="J27" s="146"/>
    </row>
    <row r="28" spans="1:10" ht="16.5" customHeight="1" x14ac:dyDescent="0.3">
      <c r="A28" s="112"/>
      <c r="B28" s="109"/>
      <c r="C28" s="40">
        <v>2018</v>
      </c>
      <c r="D28" s="46">
        <v>261.79199999999997</v>
      </c>
      <c r="E28" s="41"/>
      <c r="F28" s="43"/>
      <c r="G28" s="43">
        <f t="shared" si="1"/>
        <v>261.79199999999997</v>
      </c>
      <c r="H28" s="9"/>
      <c r="I28" s="146"/>
      <c r="J28" s="146"/>
    </row>
    <row r="29" spans="1:10" ht="15.6" customHeight="1" x14ac:dyDescent="0.3">
      <c r="A29" s="112"/>
      <c r="B29" s="109"/>
      <c r="C29" s="40">
        <v>2019</v>
      </c>
      <c r="D29" s="41">
        <v>403.32499999999999</v>
      </c>
      <c r="E29" s="41"/>
      <c r="F29" s="43"/>
      <c r="G29" s="43">
        <f t="shared" si="1"/>
        <v>403.32499999999999</v>
      </c>
      <c r="H29" s="9"/>
      <c r="I29" s="146"/>
      <c r="J29" s="146"/>
    </row>
    <row r="30" spans="1:10" ht="15" customHeight="1" x14ac:dyDescent="0.3">
      <c r="A30" s="112"/>
      <c r="B30" s="109"/>
      <c r="C30" s="40">
        <v>2020</v>
      </c>
      <c r="D30" s="41">
        <v>234.078</v>
      </c>
      <c r="E30" s="41"/>
      <c r="F30" s="43"/>
      <c r="G30" s="43">
        <f>D30</f>
        <v>234.078</v>
      </c>
      <c r="H30" s="9"/>
      <c r="I30" s="146"/>
      <c r="J30" s="146"/>
    </row>
    <row r="31" spans="1:10" ht="14.4" customHeight="1" x14ac:dyDescent="0.3">
      <c r="A31" s="112"/>
      <c r="B31" s="109"/>
      <c r="C31" s="40">
        <v>2021</v>
      </c>
      <c r="D31" s="41">
        <f>E31+F31+G31</f>
        <v>395.5</v>
      </c>
      <c r="E31" s="41"/>
      <c r="F31" s="43"/>
      <c r="G31" s="43">
        <v>395.5</v>
      </c>
      <c r="H31" s="9"/>
      <c r="I31" s="146"/>
      <c r="J31" s="146"/>
    </row>
    <row r="32" spans="1:10" ht="14.4" customHeight="1" x14ac:dyDescent="0.3">
      <c r="A32" s="112"/>
      <c r="B32" s="109"/>
      <c r="C32" s="40">
        <v>2022</v>
      </c>
      <c r="D32" s="41">
        <v>400</v>
      </c>
      <c r="E32" s="41"/>
      <c r="F32" s="43"/>
      <c r="G32" s="43">
        <v>400</v>
      </c>
      <c r="H32" s="9"/>
      <c r="I32" s="146"/>
      <c r="J32" s="146"/>
    </row>
    <row r="33" spans="1:10" ht="16.2" customHeight="1" x14ac:dyDescent="0.3">
      <c r="A33" s="112"/>
      <c r="B33" s="109"/>
      <c r="C33" s="40">
        <v>2023</v>
      </c>
      <c r="D33" s="41">
        <v>400</v>
      </c>
      <c r="E33" s="41"/>
      <c r="F33" s="43"/>
      <c r="G33" s="43">
        <v>400</v>
      </c>
      <c r="H33" s="9"/>
      <c r="I33" s="146"/>
      <c r="J33" s="146"/>
    </row>
    <row r="34" spans="1:10" ht="14.4" customHeight="1" x14ac:dyDescent="0.3">
      <c r="A34" s="113"/>
      <c r="B34" s="110"/>
      <c r="C34" s="40">
        <v>2024</v>
      </c>
      <c r="D34" s="41">
        <v>400</v>
      </c>
      <c r="E34" s="41"/>
      <c r="F34" s="43"/>
      <c r="G34" s="43">
        <v>400</v>
      </c>
      <c r="H34" s="9"/>
      <c r="I34" s="146"/>
      <c r="J34" s="146"/>
    </row>
    <row r="35" spans="1:10" ht="15.6" customHeight="1" x14ac:dyDescent="0.3">
      <c r="A35" s="111" t="s">
        <v>22</v>
      </c>
      <c r="B35" s="108" t="s">
        <v>20</v>
      </c>
      <c r="C35" s="40">
        <v>2017</v>
      </c>
      <c r="D35" s="47">
        <v>120</v>
      </c>
      <c r="E35" s="47"/>
      <c r="F35" s="48"/>
      <c r="G35" s="48">
        <f t="shared" si="1"/>
        <v>120</v>
      </c>
      <c r="H35" s="9"/>
      <c r="I35" s="146"/>
      <c r="J35" s="146"/>
    </row>
    <row r="36" spans="1:10" ht="13.2" customHeight="1" x14ac:dyDescent="0.3">
      <c r="A36" s="112"/>
      <c r="B36" s="109"/>
      <c r="C36" s="40">
        <v>2018</v>
      </c>
      <c r="D36" s="49">
        <v>112.6</v>
      </c>
      <c r="E36" s="47"/>
      <c r="F36" s="48"/>
      <c r="G36" s="48">
        <f t="shared" si="1"/>
        <v>112.6</v>
      </c>
      <c r="H36" s="9"/>
      <c r="I36" s="146"/>
      <c r="J36" s="146"/>
    </row>
    <row r="37" spans="1:10" ht="13.2" customHeight="1" x14ac:dyDescent="0.3">
      <c r="A37" s="112"/>
      <c r="B37" s="109"/>
      <c r="C37" s="40">
        <v>2019</v>
      </c>
      <c r="D37" s="47">
        <v>172.05</v>
      </c>
      <c r="E37" s="47"/>
      <c r="F37" s="48"/>
      <c r="G37" s="48">
        <f t="shared" si="1"/>
        <v>172.05</v>
      </c>
      <c r="H37" s="9"/>
      <c r="I37" s="146"/>
      <c r="J37" s="146"/>
    </row>
    <row r="38" spans="1:10" ht="13.2" customHeight="1" x14ac:dyDescent="0.3">
      <c r="A38" s="112"/>
      <c r="B38" s="109"/>
      <c r="C38" s="40">
        <v>2020</v>
      </c>
      <c r="D38" s="47">
        <v>177.6</v>
      </c>
      <c r="E38" s="47"/>
      <c r="F38" s="48"/>
      <c r="G38" s="48">
        <f>D38</f>
        <v>177.6</v>
      </c>
      <c r="H38" s="9"/>
      <c r="I38" s="146"/>
      <c r="J38" s="146"/>
    </row>
    <row r="39" spans="1:10" ht="13.2" customHeight="1" x14ac:dyDescent="0.3">
      <c r="A39" s="112"/>
      <c r="B39" s="109"/>
      <c r="C39" s="40">
        <v>2021</v>
      </c>
      <c r="D39" s="47">
        <f>E39+F39+G39</f>
        <v>368.15</v>
      </c>
      <c r="E39" s="47"/>
      <c r="F39" s="48"/>
      <c r="G39" s="48">
        <v>368.15</v>
      </c>
      <c r="H39" s="2"/>
      <c r="I39" s="146"/>
      <c r="J39" s="146"/>
    </row>
    <row r="40" spans="1:10" ht="13.2" customHeight="1" x14ac:dyDescent="0.3">
      <c r="A40" s="112"/>
      <c r="B40" s="109"/>
      <c r="C40" s="40">
        <v>2022</v>
      </c>
      <c r="D40" s="47">
        <v>370</v>
      </c>
      <c r="E40" s="47"/>
      <c r="F40" s="48"/>
      <c r="G40" s="48">
        <v>370</v>
      </c>
      <c r="H40" s="9"/>
      <c r="I40" s="146"/>
      <c r="J40" s="146"/>
    </row>
    <row r="41" spans="1:10" ht="13.2" customHeight="1" x14ac:dyDescent="0.3">
      <c r="A41" s="112"/>
      <c r="B41" s="109"/>
      <c r="C41" s="40">
        <v>2023</v>
      </c>
      <c r="D41" s="47">
        <v>370</v>
      </c>
      <c r="E41" s="47"/>
      <c r="F41" s="48"/>
      <c r="G41" s="48">
        <v>370</v>
      </c>
      <c r="H41" s="9"/>
      <c r="I41" s="146"/>
      <c r="J41" s="146"/>
    </row>
    <row r="42" spans="1:10" ht="13.2" customHeight="1" x14ac:dyDescent="0.3">
      <c r="A42" s="113"/>
      <c r="B42" s="110"/>
      <c r="C42" s="40">
        <v>2024</v>
      </c>
      <c r="D42" s="47">
        <v>370</v>
      </c>
      <c r="E42" s="47"/>
      <c r="F42" s="48"/>
      <c r="G42" s="48">
        <v>370</v>
      </c>
      <c r="H42" s="9"/>
      <c r="I42" s="146"/>
      <c r="J42" s="146"/>
    </row>
    <row r="43" spans="1:10" ht="17.399999999999999" customHeight="1" x14ac:dyDescent="0.3">
      <c r="A43" s="111" t="s">
        <v>23</v>
      </c>
      <c r="B43" s="108" t="s">
        <v>31</v>
      </c>
      <c r="C43" s="40">
        <v>2017</v>
      </c>
      <c r="D43" s="47">
        <f t="shared" ref="D43" si="2">E43+F43+G43</f>
        <v>135</v>
      </c>
      <c r="E43" s="47"/>
      <c r="F43" s="48"/>
      <c r="G43" s="48">
        <v>135</v>
      </c>
      <c r="H43" s="9"/>
      <c r="I43" s="146"/>
      <c r="J43" s="146"/>
    </row>
    <row r="44" spans="1:10" ht="20.25" customHeight="1" x14ac:dyDescent="0.3">
      <c r="A44" s="112"/>
      <c r="B44" s="109"/>
      <c r="C44" s="40">
        <v>2018</v>
      </c>
      <c r="D44" s="48">
        <v>84.018219999999999</v>
      </c>
      <c r="E44" s="47"/>
      <c r="F44" s="48"/>
      <c r="G44" s="48">
        <v>84.018219999999999</v>
      </c>
      <c r="H44" s="9"/>
      <c r="I44" s="146"/>
      <c r="J44" s="146"/>
    </row>
    <row r="45" spans="1:10" ht="18" customHeight="1" x14ac:dyDescent="0.3">
      <c r="A45" s="112"/>
      <c r="B45" s="109"/>
      <c r="C45" s="40">
        <v>2019</v>
      </c>
      <c r="D45" s="47">
        <v>98.868899999999996</v>
      </c>
      <c r="E45" s="47"/>
      <c r="F45" s="48"/>
      <c r="G45" s="48">
        <f t="shared" ref="G45:G50" si="3">D45</f>
        <v>98.868899999999996</v>
      </c>
      <c r="H45" s="9"/>
      <c r="I45" s="146"/>
      <c r="J45" s="146"/>
    </row>
    <row r="46" spans="1:10" ht="18" customHeight="1" x14ac:dyDescent="0.3">
      <c r="A46" s="112"/>
      <c r="B46" s="109"/>
      <c r="C46" s="40">
        <v>2020</v>
      </c>
      <c r="D46" s="47">
        <v>111.94533</v>
      </c>
      <c r="E46" s="47"/>
      <c r="F46" s="48"/>
      <c r="G46" s="48">
        <f t="shared" si="3"/>
        <v>111.94533</v>
      </c>
      <c r="H46" s="9"/>
      <c r="I46" s="146"/>
      <c r="J46" s="146"/>
    </row>
    <row r="47" spans="1:10" ht="18" customHeight="1" x14ac:dyDescent="0.3">
      <c r="A47" s="112"/>
      <c r="B47" s="109"/>
      <c r="C47" s="40">
        <v>2021</v>
      </c>
      <c r="D47" s="47">
        <f>E47+F47+G47</f>
        <v>96.508430000000004</v>
      </c>
      <c r="E47" s="47"/>
      <c r="F47" s="48"/>
      <c r="G47" s="48">
        <v>96.508430000000004</v>
      </c>
      <c r="H47" s="9"/>
      <c r="I47" s="146"/>
      <c r="J47" s="146"/>
    </row>
    <row r="48" spans="1:10" ht="18" customHeight="1" x14ac:dyDescent="0.3">
      <c r="A48" s="112"/>
      <c r="B48" s="109"/>
      <c r="C48" s="40">
        <v>2022</v>
      </c>
      <c r="D48" s="47">
        <v>110.29</v>
      </c>
      <c r="E48" s="47"/>
      <c r="F48" s="48"/>
      <c r="G48" s="48">
        <f t="shared" si="3"/>
        <v>110.29</v>
      </c>
      <c r="H48" s="9"/>
      <c r="I48" s="146"/>
      <c r="J48" s="146"/>
    </row>
    <row r="49" spans="1:10" ht="18" customHeight="1" x14ac:dyDescent="0.3">
      <c r="A49" s="112"/>
      <c r="B49" s="109"/>
      <c r="C49" s="40">
        <v>2023</v>
      </c>
      <c r="D49" s="47">
        <f>E49+F49+G49</f>
        <v>111.5</v>
      </c>
      <c r="E49" s="47"/>
      <c r="F49" s="48"/>
      <c r="G49" s="48">
        <v>111.5</v>
      </c>
      <c r="H49" s="9"/>
      <c r="I49" s="146"/>
      <c r="J49" s="146"/>
    </row>
    <row r="50" spans="1:10" ht="18" customHeight="1" x14ac:dyDescent="0.3">
      <c r="A50" s="113"/>
      <c r="B50" s="110"/>
      <c r="C50" s="40">
        <v>2024</v>
      </c>
      <c r="D50" s="47">
        <v>117.15</v>
      </c>
      <c r="E50" s="47"/>
      <c r="F50" s="48"/>
      <c r="G50" s="48">
        <f t="shared" si="3"/>
        <v>117.15</v>
      </c>
      <c r="H50" s="9"/>
      <c r="I50" s="146"/>
      <c r="J50" s="146"/>
    </row>
    <row r="51" spans="1:10" ht="18.75" customHeight="1" x14ac:dyDescent="0.3">
      <c r="A51" s="111" t="s">
        <v>24</v>
      </c>
      <c r="B51" s="117" t="s">
        <v>40</v>
      </c>
      <c r="C51" s="40">
        <v>2017</v>
      </c>
      <c r="D51" s="47">
        <v>250</v>
      </c>
      <c r="E51" s="47"/>
      <c r="F51" s="48"/>
      <c r="G51" s="48">
        <v>250</v>
      </c>
      <c r="H51" s="9"/>
      <c r="I51" s="146"/>
      <c r="J51" s="146"/>
    </row>
    <row r="52" spans="1:10" ht="16.95" customHeight="1" x14ac:dyDescent="0.3">
      <c r="A52" s="112"/>
      <c r="B52" s="118"/>
      <c r="C52" s="40">
        <v>2018</v>
      </c>
      <c r="D52" s="43">
        <v>327.66500000000002</v>
      </c>
      <c r="E52" s="45"/>
      <c r="F52" s="42"/>
      <c r="G52" s="43">
        <v>327.65499999999997</v>
      </c>
      <c r="H52" s="9"/>
      <c r="I52" s="146"/>
      <c r="J52" s="146"/>
    </row>
    <row r="53" spans="1:10" ht="17.25" customHeight="1" x14ac:dyDescent="0.3">
      <c r="A53" s="112"/>
      <c r="B53" s="118"/>
      <c r="C53" s="40">
        <v>2019</v>
      </c>
      <c r="D53" s="41">
        <v>216.70454000000001</v>
      </c>
      <c r="E53" s="45"/>
      <c r="F53" s="42"/>
      <c r="G53" s="43">
        <f t="shared" ref="G53:G59" si="4">D53</f>
        <v>216.70454000000001</v>
      </c>
      <c r="H53" s="9"/>
      <c r="I53" s="146"/>
      <c r="J53" s="146"/>
    </row>
    <row r="54" spans="1:10" ht="17.25" customHeight="1" x14ac:dyDescent="0.3">
      <c r="A54" s="112"/>
      <c r="B54" s="118"/>
      <c r="C54" s="50">
        <v>2020</v>
      </c>
      <c r="D54" s="47">
        <v>130</v>
      </c>
      <c r="E54" s="47"/>
      <c r="F54" s="48"/>
      <c r="G54" s="48">
        <f t="shared" si="4"/>
        <v>130</v>
      </c>
      <c r="H54" s="9"/>
      <c r="I54" s="146"/>
      <c r="J54" s="146"/>
    </row>
    <row r="55" spans="1:10" ht="17.25" customHeight="1" x14ac:dyDescent="0.3">
      <c r="A55" s="112"/>
      <c r="B55" s="118"/>
      <c r="C55" s="50">
        <v>2021</v>
      </c>
      <c r="D55" s="47">
        <v>208.304</v>
      </c>
      <c r="E55" s="47"/>
      <c r="F55" s="48"/>
      <c r="G55" s="48">
        <f t="shared" si="4"/>
        <v>208.304</v>
      </c>
      <c r="H55" s="2"/>
      <c r="I55" s="146"/>
      <c r="J55" s="146"/>
    </row>
    <row r="56" spans="1:10" ht="17.25" customHeight="1" x14ac:dyDescent="0.3">
      <c r="A56" s="112"/>
      <c r="B56" s="118"/>
      <c r="C56" s="50">
        <v>2022</v>
      </c>
      <c r="D56" s="47">
        <f>E56+F56+G56</f>
        <v>214.23400000000001</v>
      </c>
      <c r="E56" s="47"/>
      <c r="F56" s="48"/>
      <c r="G56" s="48">
        <v>214.23400000000001</v>
      </c>
      <c r="H56" s="9"/>
      <c r="I56" s="146"/>
      <c r="J56" s="146"/>
    </row>
    <row r="57" spans="1:10" ht="17.25" customHeight="1" x14ac:dyDescent="0.3">
      <c r="A57" s="112"/>
      <c r="B57" s="118"/>
      <c r="C57" s="50">
        <v>2023</v>
      </c>
      <c r="D57" s="47">
        <f t="shared" ref="D57:D58" si="5">E57+F57+G57</f>
        <v>203.214</v>
      </c>
      <c r="E57" s="47"/>
      <c r="F57" s="48"/>
      <c r="G57" s="48">
        <v>203.214</v>
      </c>
      <c r="H57" s="9"/>
      <c r="I57" s="146"/>
      <c r="J57" s="146"/>
    </row>
    <row r="58" spans="1:10" ht="17.25" customHeight="1" x14ac:dyDescent="0.3">
      <c r="A58" s="113"/>
      <c r="B58" s="119"/>
      <c r="C58" s="50">
        <v>2024</v>
      </c>
      <c r="D58" s="47">
        <f t="shared" si="5"/>
        <v>201.95400000000001</v>
      </c>
      <c r="E58" s="47"/>
      <c r="F58" s="48"/>
      <c r="G58" s="48">
        <v>201.95400000000001</v>
      </c>
      <c r="H58" s="9"/>
      <c r="I58" s="146"/>
      <c r="J58" s="146"/>
    </row>
    <row r="59" spans="1:10" ht="56.4" customHeight="1" x14ac:dyDescent="0.3">
      <c r="A59" s="35" t="s">
        <v>42</v>
      </c>
      <c r="B59" s="27" t="s">
        <v>45</v>
      </c>
      <c r="C59" s="50">
        <v>2018</v>
      </c>
      <c r="D59" s="47">
        <v>29.422999999999998</v>
      </c>
      <c r="E59" s="47"/>
      <c r="F59" s="48"/>
      <c r="G59" s="48">
        <f t="shared" si="4"/>
        <v>29.422999999999998</v>
      </c>
      <c r="H59" s="9"/>
      <c r="I59" s="146"/>
      <c r="J59" s="146"/>
    </row>
    <row r="60" spans="1:10" ht="37.950000000000003" customHeight="1" x14ac:dyDescent="0.3">
      <c r="A60" s="125" t="s">
        <v>48</v>
      </c>
      <c r="B60" s="125" t="s">
        <v>61</v>
      </c>
      <c r="C60" s="50">
        <v>2019</v>
      </c>
      <c r="D60" s="47">
        <v>99.012</v>
      </c>
      <c r="E60" s="47"/>
      <c r="F60" s="48"/>
      <c r="G60" s="48">
        <v>99.012</v>
      </c>
      <c r="H60" s="9"/>
      <c r="I60" s="146"/>
      <c r="J60" s="146"/>
    </row>
    <row r="61" spans="1:10" ht="52.2" customHeight="1" x14ac:dyDescent="0.3">
      <c r="A61" s="126"/>
      <c r="B61" s="126"/>
      <c r="C61" s="51">
        <v>2020</v>
      </c>
      <c r="D61" s="49">
        <v>29.791</v>
      </c>
      <c r="E61" s="49"/>
      <c r="F61" s="52"/>
      <c r="G61" s="52">
        <v>29.791</v>
      </c>
      <c r="H61" s="10"/>
      <c r="I61" s="147"/>
      <c r="J61" s="147"/>
    </row>
    <row r="62" spans="1:10" ht="42" customHeight="1" x14ac:dyDescent="0.3">
      <c r="A62" s="35" t="s">
        <v>66</v>
      </c>
      <c r="B62" s="27" t="s">
        <v>65</v>
      </c>
      <c r="C62" s="51">
        <v>2021</v>
      </c>
      <c r="D62" s="49">
        <f>E62+F62+G62</f>
        <v>2998.4609999999998</v>
      </c>
      <c r="E62" s="49"/>
      <c r="F62" s="52"/>
      <c r="G62" s="52">
        <v>2998.4609999999998</v>
      </c>
      <c r="H62" s="10"/>
      <c r="I62" s="34"/>
      <c r="J62" s="34"/>
    </row>
    <row r="63" spans="1:10" ht="109.5" customHeight="1" x14ac:dyDescent="0.3">
      <c r="A63" s="35" t="s">
        <v>70</v>
      </c>
      <c r="B63" s="27" t="s">
        <v>77</v>
      </c>
      <c r="C63" s="51"/>
      <c r="D63" s="49"/>
      <c r="E63" s="49"/>
      <c r="F63" s="52"/>
      <c r="G63" s="52"/>
      <c r="H63" s="10"/>
      <c r="I63" s="34"/>
      <c r="J63" s="34"/>
    </row>
    <row r="64" spans="1:10" ht="58.2" customHeight="1" x14ac:dyDescent="0.3">
      <c r="A64" s="28" t="s">
        <v>71</v>
      </c>
      <c r="B64" s="29" t="s">
        <v>63</v>
      </c>
      <c r="C64" s="53">
        <v>2021</v>
      </c>
      <c r="D64" s="54">
        <f>E64+F64+G64</f>
        <v>8828.2350000000006</v>
      </c>
      <c r="E64" s="55"/>
      <c r="F64" s="55">
        <v>0</v>
      </c>
      <c r="G64" s="54">
        <v>8828.2350000000006</v>
      </c>
      <c r="H64" s="10"/>
      <c r="I64" s="34"/>
      <c r="J64" s="37">
        <f>G62+G64</f>
        <v>11826.696</v>
      </c>
    </row>
    <row r="65" spans="1:10" ht="32.4" customHeight="1" x14ac:dyDescent="0.3">
      <c r="A65" s="125" t="s">
        <v>72</v>
      </c>
      <c r="B65" s="123" t="s">
        <v>64</v>
      </c>
      <c r="C65" s="53">
        <v>2022</v>
      </c>
      <c r="D65" s="54">
        <f>E65+F65+G65+H65</f>
        <v>0</v>
      </c>
      <c r="E65" s="55"/>
      <c r="F65" s="55">
        <v>0</v>
      </c>
      <c r="G65" s="54">
        <v>0</v>
      </c>
      <c r="H65" s="10"/>
      <c r="I65" s="34"/>
      <c r="J65" s="34"/>
    </row>
    <row r="66" spans="1:10" ht="31.2" customHeight="1" x14ac:dyDescent="0.3">
      <c r="A66" s="126"/>
      <c r="B66" s="124"/>
      <c r="C66" s="53">
        <v>2023</v>
      </c>
      <c r="D66" s="54">
        <f>E66+F66+G66+H66</f>
        <v>57366.700000000004</v>
      </c>
      <c r="E66" s="55"/>
      <c r="F66" s="55">
        <v>54498.3</v>
      </c>
      <c r="G66" s="54">
        <v>2868.4</v>
      </c>
      <c r="H66" s="10"/>
      <c r="I66" s="34"/>
      <c r="J66" s="34"/>
    </row>
    <row r="67" spans="1:10" ht="31.95" customHeight="1" x14ac:dyDescent="0.3">
      <c r="A67" s="11"/>
      <c r="B67" s="12" t="s">
        <v>19</v>
      </c>
      <c r="C67" s="30" t="s">
        <v>73</v>
      </c>
      <c r="D67" s="13">
        <f>E67+F67+G67</f>
        <v>76816.709340000001</v>
      </c>
      <c r="E67" s="14"/>
      <c r="F67" s="15">
        <f>SUM(F74)</f>
        <v>54498.3</v>
      </c>
      <c r="G67" s="16">
        <f>SUM(G68:G75)</f>
        <v>22318.409339999998</v>
      </c>
      <c r="H67" s="17"/>
      <c r="I67" s="18"/>
      <c r="J67" s="18"/>
    </row>
    <row r="68" spans="1:10" x14ac:dyDescent="0.3">
      <c r="A68" s="105"/>
      <c r="B68" s="120" t="s">
        <v>11</v>
      </c>
      <c r="C68" s="40">
        <v>2017</v>
      </c>
      <c r="D68" s="19">
        <f>D19+D27+D35+D43+D51</f>
        <v>744.72888</v>
      </c>
      <c r="E68" s="20"/>
      <c r="F68" s="15"/>
      <c r="G68" s="16">
        <f>G51+G43+G35+G27+G19</f>
        <v>744.72888</v>
      </c>
      <c r="H68" s="17"/>
      <c r="I68" s="18"/>
      <c r="J68" s="18"/>
    </row>
    <row r="69" spans="1:10" x14ac:dyDescent="0.3">
      <c r="A69" s="106"/>
      <c r="B69" s="121"/>
      <c r="C69" s="40">
        <v>2018</v>
      </c>
      <c r="D69" s="19">
        <f>D20+D28+D36+D44+D52+D59</f>
        <v>820.22766000000001</v>
      </c>
      <c r="E69" s="20"/>
      <c r="F69" s="15"/>
      <c r="G69" s="16">
        <f>D69</f>
        <v>820.22766000000001</v>
      </c>
      <c r="H69" s="17"/>
      <c r="I69" s="18"/>
      <c r="J69" s="18"/>
    </row>
    <row r="70" spans="1:10" x14ac:dyDescent="0.3">
      <c r="A70" s="106"/>
      <c r="B70" s="121"/>
      <c r="C70" s="40">
        <v>2019</v>
      </c>
      <c r="D70" s="19">
        <f>D21+D29+D37+D45+D53+D60</f>
        <v>994.77003999999988</v>
      </c>
      <c r="E70" s="20"/>
      <c r="F70" s="15"/>
      <c r="G70" s="16">
        <f>G53+G45+G37+G29+G21+G60</f>
        <v>994.77004000000011</v>
      </c>
      <c r="H70" s="21"/>
      <c r="I70" s="18"/>
      <c r="J70" s="18"/>
    </row>
    <row r="71" spans="1:10" x14ac:dyDescent="0.3">
      <c r="A71" s="106"/>
      <c r="B71" s="121"/>
      <c r="C71" s="40">
        <v>2020</v>
      </c>
      <c r="D71" s="19">
        <f>D22+D30+D38+D46+D54+D61</f>
        <v>688.22393</v>
      </c>
      <c r="E71" s="20"/>
      <c r="F71" s="15"/>
      <c r="G71" s="16">
        <f>D71</f>
        <v>688.22393</v>
      </c>
      <c r="H71" s="21"/>
      <c r="I71" s="18"/>
      <c r="J71" s="18"/>
    </row>
    <row r="72" spans="1:10" x14ac:dyDescent="0.3">
      <c r="A72" s="106"/>
      <c r="B72" s="121"/>
      <c r="C72" s="40">
        <v>2021</v>
      </c>
      <c r="D72" s="19">
        <f>E72+F72+G72</f>
        <v>12906.216829999999</v>
      </c>
      <c r="E72" s="20"/>
      <c r="F72" s="15"/>
      <c r="G72" s="16">
        <f>G64+G62+G55+G47+G39+G31+G23</f>
        <v>12906.216829999999</v>
      </c>
      <c r="H72" s="21"/>
      <c r="I72" s="18"/>
      <c r="J72" s="18"/>
    </row>
    <row r="73" spans="1:10" x14ac:dyDescent="0.3">
      <c r="A73" s="106"/>
      <c r="B73" s="121"/>
      <c r="C73" s="40">
        <v>2022</v>
      </c>
      <c r="D73" s="19">
        <f>SUM(D56+D48+D40+D32+D24+D65)</f>
        <v>1098.8339999999998</v>
      </c>
      <c r="E73" s="20"/>
      <c r="F73" s="15"/>
      <c r="G73" s="16">
        <f>D73</f>
        <v>1098.8339999999998</v>
      </c>
      <c r="H73" s="21"/>
      <c r="I73" s="18"/>
      <c r="J73" s="18"/>
    </row>
    <row r="74" spans="1:10" x14ac:dyDescent="0.3">
      <c r="A74" s="106"/>
      <c r="B74" s="121"/>
      <c r="C74" s="40">
        <v>2023</v>
      </c>
      <c r="D74" s="19">
        <f>SUM(E74:G74)</f>
        <v>58465.204000000005</v>
      </c>
      <c r="E74" s="20"/>
      <c r="F74" s="15">
        <f>SUM(F66)</f>
        <v>54498.3</v>
      </c>
      <c r="G74" s="16">
        <f>SUM(G25+G33+G41+G49+G57+G66)</f>
        <v>3966.904</v>
      </c>
      <c r="H74" s="21"/>
      <c r="I74" s="18"/>
      <c r="J74" s="18"/>
    </row>
    <row r="75" spans="1:10" x14ac:dyDescent="0.3">
      <c r="A75" s="107"/>
      <c r="B75" s="122"/>
      <c r="C75" s="40">
        <v>2024</v>
      </c>
      <c r="D75" s="19">
        <f>SUM(E75:G75)</f>
        <v>1098.5039999999999</v>
      </c>
      <c r="E75" s="20"/>
      <c r="F75" s="15"/>
      <c r="G75" s="16">
        <f>SUM(G26+G34+G42+G50+G58)</f>
        <v>1098.5039999999999</v>
      </c>
      <c r="H75" s="21"/>
      <c r="I75" s="18"/>
      <c r="J75" s="18"/>
    </row>
    <row r="76" spans="1:10" ht="15" customHeight="1" x14ac:dyDescent="0.3">
      <c r="A76" s="132" t="s">
        <v>27</v>
      </c>
      <c r="B76" s="133"/>
      <c r="C76" s="133"/>
      <c r="D76" s="133"/>
      <c r="E76" s="133"/>
      <c r="F76" s="133"/>
      <c r="G76" s="133"/>
      <c r="H76" s="133"/>
      <c r="I76" s="133"/>
      <c r="J76" s="134"/>
    </row>
    <row r="77" spans="1:10" ht="15" customHeight="1" x14ac:dyDescent="0.3">
      <c r="A77" s="80" t="s">
        <v>29</v>
      </c>
      <c r="B77" s="81"/>
      <c r="C77" s="81"/>
      <c r="D77" s="81"/>
      <c r="E77" s="81"/>
      <c r="F77" s="81"/>
      <c r="G77" s="81"/>
      <c r="H77" s="81"/>
      <c r="I77" s="81"/>
      <c r="J77" s="82"/>
    </row>
    <row r="78" spans="1:10" ht="21" customHeight="1" x14ac:dyDescent="0.3">
      <c r="A78" s="129" t="s">
        <v>30</v>
      </c>
      <c r="B78" s="130"/>
      <c r="C78" s="130"/>
      <c r="D78" s="130"/>
      <c r="E78" s="130"/>
      <c r="F78" s="130"/>
      <c r="G78" s="130"/>
      <c r="H78" s="130"/>
      <c r="I78" s="130"/>
      <c r="J78" s="131"/>
    </row>
    <row r="79" spans="1:10" ht="76.2" customHeight="1" x14ac:dyDescent="0.3">
      <c r="A79" s="22" t="s">
        <v>37</v>
      </c>
      <c r="B79" s="23" t="s">
        <v>35</v>
      </c>
      <c r="C79" s="40">
        <v>2017</v>
      </c>
      <c r="D79" s="56">
        <v>48.931060000000002</v>
      </c>
      <c r="E79" s="57"/>
      <c r="F79" s="57"/>
      <c r="G79" s="56">
        <f>D79</f>
        <v>48.931060000000002</v>
      </c>
      <c r="H79" s="9"/>
      <c r="I79" s="33" t="s">
        <v>8</v>
      </c>
      <c r="J79" s="145" t="s">
        <v>62</v>
      </c>
    </row>
    <row r="80" spans="1:10" ht="31.95" customHeight="1" x14ac:dyDescent="0.3">
      <c r="A80" s="31" t="s">
        <v>32</v>
      </c>
      <c r="B80" s="24" t="s">
        <v>34</v>
      </c>
      <c r="C80" s="40">
        <v>2017</v>
      </c>
      <c r="D80" s="57">
        <v>6500</v>
      </c>
      <c r="E80" s="57"/>
      <c r="F80" s="57"/>
      <c r="G80" s="57">
        <v>6500</v>
      </c>
      <c r="H80" s="9"/>
      <c r="I80" s="32" t="s">
        <v>8</v>
      </c>
      <c r="J80" s="146"/>
    </row>
    <row r="81" spans="1:10" ht="70.95" customHeight="1" x14ac:dyDescent="0.3">
      <c r="A81" s="17" t="s">
        <v>33</v>
      </c>
      <c r="B81" s="25" t="s">
        <v>38</v>
      </c>
      <c r="C81" s="40">
        <v>2017</v>
      </c>
      <c r="D81" s="58">
        <v>4690.3950000000004</v>
      </c>
      <c r="E81" s="57"/>
      <c r="F81" s="57"/>
      <c r="G81" s="58">
        <v>4690.3950000000004</v>
      </c>
      <c r="H81" s="9"/>
      <c r="I81" s="26" t="s">
        <v>8</v>
      </c>
      <c r="J81" s="146"/>
    </row>
    <row r="82" spans="1:10" ht="84" customHeight="1" x14ac:dyDescent="0.3">
      <c r="A82" s="17" t="s">
        <v>36</v>
      </c>
      <c r="B82" s="24" t="s">
        <v>39</v>
      </c>
      <c r="C82" s="40">
        <v>2017</v>
      </c>
      <c r="D82" s="56">
        <v>585.43812000000003</v>
      </c>
      <c r="E82" s="57"/>
      <c r="F82" s="57"/>
      <c r="G82" s="56">
        <v>585.43812000000003</v>
      </c>
      <c r="H82" s="9"/>
      <c r="I82" s="26" t="s">
        <v>8</v>
      </c>
      <c r="J82" s="146"/>
    </row>
    <row r="83" spans="1:10" ht="70.95" customHeight="1" x14ac:dyDescent="0.3">
      <c r="A83" s="31" t="s">
        <v>44</v>
      </c>
      <c r="B83" s="36" t="s">
        <v>59</v>
      </c>
      <c r="C83" s="40">
        <v>2018</v>
      </c>
      <c r="D83" s="56">
        <v>6777</v>
      </c>
      <c r="E83" s="57"/>
      <c r="F83" s="57"/>
      <c r="G83" s="56">
        <f>D83</f>
        <v>6777</v>
      </c>
      <c r="H83" s="9"/>
      <c r="I83" s="26" t="s">
        <v>8</v>
      </c>
      <c r="J83" s="146"/>
    </row>
    <row r="84" spans="1:10" ht="28.95" customHeight="1" x14ac:dyDescent="0.3">
      <c r="A84" s="17" t="s">
        <v>46</v>
      </c>
      <c r="B84" s="24" t="s">
        <v>47</v>
      </c>
      <c r="C84" s="40">
        <v>2018</v>
      </c>
      <c r="D84" s="56">
        <v>69.75</v>
      </c>
      <c r="E84" s="57"/>
      <c r="F84" s="57"/>
      <c r="G84" s="56">
        <v>69.75</v>
      </c>
      <c r="H84" s="9"/>
      <c r="I84" s="26" t="s">
        <v>8</v>
      </c>
      <c r="J84" s="146"/>
    </row>
    <row r="85" spans="1:10" ht="27.6" customHeight="1" x14ac:dyDescent="0.3">
      <c r="A85" s="105" t="s">
        <v>49</v>
      </c>
      <c r="B85" s="127" t="s">
        <v>50</v>
      </c>
      <c r="C85" s="40">
        <v>2019</v>
      </c>
      <c r="D85" s="56">
        <v>0</v>
      </c>
      <c r="E85" s="57"/>
      <c r="F85" s="57"/>
      <c r="G85" s="56">
        <v>0</v>
      </c>
      <c r="H85" s="9"/>
      <c r="I85" s="26" t="s">
        <v>8</v>
      </c>
      <c r="J85" s="146"/>
    </row>
    <row r="86" spans="1:10" ht="26.4" customHeight="1" x14ac:dyDescent="0.3">
      <c r="A86" s="107"/>
      <c r="B86" s="128"/>
      <c r="C86" s="40">
        <v>2020</v>
      </c>
      <c r="D86" s="56">
        <v>176.06898000000001</v>
      </c>
      <c r="E86" s="57"/>
      <c r="F86" s="57"/>
      <c r="G86" s="56">
        <v>176.06898000000001</v>
      </c>
      <c r="H86" s="9"/>
      <c r="I86" s="26" t="s">
        <v>8</v>
      </c>
      <c r="J86" s="146"/>
    </row>
    <row r="87" spans="1:10" ht="44.4" customHeight="1" x14ac:dyDescent="0.3">
      <c r="A87" s="17" t="s">
        <v>51</v>
      </c>
      <c r="B87" s="24" t="s">
        <v>52</v>
      </c>
      <c r="C87" s="40">
        <v>2019</v>
      </c>
      <c r="D87" s="56">
        <v>159.69757999999999</v>
      </c>
      <c r="E87" s="57"/>
      <c r="F87" s="57"/>
      <c r="G87" s="56">
        <v>159.69757999999999</v>
      </c>
      <c r="H87" s="9"/>
      <c r="I87" s="26" t="s">
        <v>8</v>
      </c>
      <c r="J87" s="146"/>
    </row>
    <row r="88" spans="1:10" ht="33" customHeight="1" x14ac:dyDescent="0.3">
      <c r="A88" s="17" t="s">
        <v>53</v>
      </c>
      <c r="B88" s="24" t="s">
        <v>55</v>
      </c>
      <c r="C88" s="40">
        <v>2020</v>
      </c>
      <c r="D88" s="56">
        <v>542.21308999999997</v>
      </c>
      <c r="E88" s="57"/>
      <c r="F88" s="57"/>
      <c r="G88" s="56">
        <v>542.21308999999997</v>
      </c>
      <c r="H88" s="9"/>
      <c r="I88" s="26" t="s">
        <v>8</v>
      </c>
      <c r="J88" s="146"/>
    </row>
    <row r="89" spans="1:10" ht="33" customHeight="1" x14ac:dyDescent="0.3">
      <c r="A89" s="17" t="s">
        <v>54</v>
      </c>
      <c r="B89" s="24" t="s">
        <v>56</v>
      </c>
      <c r="C89" s="40">
        <v>2020</v>
      </c>
      <c r="D89" s="59">
        <v>69.748000000000005</v>
      </c>
      <c r="E89" s="57"/>
      <c r="F89" s="57"/>
      <c r="G89" s="59">
        <v>69.748000000000005</v>
      </c>
      <c r="H89" s="9"/>
      <c r="I89" s="26" t="s">
        <v>8</v>
      </c>
      <c r="J89" s="146"/>
    </row>
    <row r="90" spans="1:10" ht="33" customHeight="1" x14ac:dyDescent="0.3">
      <c r="A90" s="17" t="s">
        <v>57</v>
      </c>
      <c r="B90" s="24" t="s">
        <v>58</v>
      </c>
      <c r="C90" s="40">
        <v>2020</v>
      </c>
      <c r="D90" s="59">
        <v>406.31900000000002</v>
      </c>
      <c r="E90" s="57"/>
      <c r="F90" s="57"/>
      <c r="G90" s="56">
        <v>406.31900000000002</v>
      </c>
      <c r="H90" s="9"/>
      <c r="I90" s="26" t="s">
        <v>8</v>
      </c>
      <c r="J90" s="146"/>
    </row>
    <row r="91" spans="1:10" ht="33" customHeight="1" x14ac:dyDescent="0.3">
      <c r="A91" s="17" t="s">
        <v>60</v>
      </c>
      <c r="B91" s="24" t="s">
        <v>68</v>
      </c>
      <c r="C91" s="40">
        <v>2021</v>
      </c>
      <c r="D91" s="59">
        <f>E91+F91+G91</f>
        <v>158.45400000000001</v>
      </c>
      <c r="E91" s="57"/>
      <c r="F91" s="57"/>
      <c r="G91" s="56">
        <v>158.45400000000001</v>
      </c>
      <c r="H91" s="9"/>
      <c r="I91" s="26" t="s">
        <v>8</v>
      </c>
      <c r="J91" s="147"/>
    </row>
    <row r="92" spans="1:10" ht="33" customHeight="1" x14ac:dyDescent="0.3">
      <c r="A92" s="17" t="s">
        <v>76</v>
      </c>
      <c r="B92" s="24" t="s">
        <v>78</v>
      </c>
      <c r="C92" s="40">
        <v>2021</v>
      </c>
      <c r="D92" s="59">
        <f>E92+F92+G92</f>
        <v>1000</v>
      </c>
      <c r="E92" s="57"/>
      <c r="F92" s="57"/>
      <c r="G92" s="56">
        <v>1000</v>
      </c>
      <c r="H92" s="9"/>
      <c r="I92" s="26"/>
      <c r="J92" s="34"/>
    </row>
    <row r="93" spans="1:10" x14ac:dyDescent="0.3">
      <c r="A93" s="1"/>
      <c r="B93" s="8" t="s">
        <v>18</v>
      </c>
      <c r="C93" s="53" t="s">
        <v>73</v>
      </c>
      <c r="D93" s="60">
        <f>E93+F93+G93</f>
        <v>21184.01483</v>
      </c>
      <c r="E93" s="61"/>
      <c r="F93" s="61"/>
      <c r="G93" s="60">
        <f>SUM(G94:G101)</f>
        <v>21184.01483</v>
      </c>
      <c r="H93" s="2"/>
      <c r="I93" s="5"/>
      <c r="J93" s="6"/>
    </row>
    <row r="94" spans="1:10" x14ac:dyDescent="0.3">
      <c r="A94" s="123"/>
      <c r="B94" s="123" t="s">
        <v>11</v>
      </c>
      <c r="C94" s="53">
        <v>2017</v>
      </c>
      <c r="D94" s="60">
        <f>D79+D80+D81+D82</f>
        <v>11824.76418</v>
      </c>
      <c r="E94" s="61"/>
      <c r="F94" s="61"/>
      <c r="G94" s="60">
        <f>D94</f>
        <v>11824.76418</v>
      </c>
      <c r="H94" s="2"/>
      <c r="I94" s="5"/>
      <c r="J94" s="6"/>
    </row>
    <row r="95" spans="1:10" x14ac:dyDescent="0.3">
      <c r="A95" s="136"/>
      <c r="B95" s="136"/>
      <c r="C95" s="53">
        <v>2018</v>
      </c>
      <c r="D95" s="60">
        <f>SUM(G95)</f>
        <v>6846.75</v>
      </c>
      <c r="E95" s="61"/>
      <c r="F95" s="61"/>
      <c r="G95" s="60">
        <f>SUM(G84+G83)</f>
        <v>6846.75</v>
      </c>
      <c r="H95" s="2"/>
      <c r="I95" s="5"/>
      <c r="J95" s="6"/>
    </row>
    <row r="96" spans="1:10" x14ac:dyDescent="0.3">
      <c r="A96" s="136"/>
      <c r="B96" s="136"/>
      <c r="C96" s="53">
        <v>2019</v>
      </c>
      <c r="D96" s="60">
        <f>SUM(G96)</f>
        <v>159.69757999999999</v>
      </c>
      <c r="E96" s="60"/>
      <c r="F96" s="60"/>
      <c r="G96" s="60">
        <f>SUM(G85)+G87</f>
        <v>159.69757999999999</v>
      </c>
      <c r="H96" s="2"/>
      <c r="I96" s="7"/>
      <c r="J96" s="6"/>
    </row>
    <row r="97" spans="1:10" x14ac:dyDescent="0.3">
      <c r="A97" s="136"/>
      <c r="B97" s="136"/>
      <c r="C97" s="53">
        <v>2020</v>
      </c>
      <c r="D97" s="60">
        <f>SUM(D89+D88+D86+D90)</f>
        <v>1194.34907</v>
      </c>
      <c r="E97" s="61"/>
      <c r="F97" s="61"/>
      <c r="G97" s="60">
        <f>D97</f>
        <v>1194.34907</v>
      </c>
      <c r="H97" s="2"/>
      <c r="I97" s="7"/>
      <c r="J97" s="6"/>
    </row>
    <row r="98" spans="1:10" x14ac:dyDescent="0.3">
      <c r="A98" s="136"/>
      <c r="B98" s="136"/>
      <c r="C98" s="53">
        <v>2021</v>
      </c>
      <c r="D98" s="60">
        <f>G98+F98+E98</f>
        <v>1158.454</v>
      </c>
      <c r="E98" s="61"/>
      <c r="F98" s="61"/>
      <c r="G98" s="60">
        <f>G92+G91</f>
        <v>1158.454</v>
      </c>
      <c r="H98" s="2"/>
      <c r="I98" s="7"/>
      <c r="J98" s="6"/>
    </row>
    <row r="99" spans="1:10" x14ac:dyDescent="0.3">
      <c r="A99" s="136"/>
      <c r="B99" s="136"/>
      <c r="C99" s="53">
        <v>2022</v>
      </c>
      <c r="D99" s="60">
        <v>0</v>
      </c>
      <c r="E99" s="61"/>
      <c r="F99" s="61"/>
      <c r="G99" s="60">
        <f>D99</f>
        <v>0</v>
      </c>
      <c r="H99" s="2"/>
      <c r="I99" s="7"/>
      <c r="J99" s="6"/>
    </row>
    <row r="100" spans="1:10" x14ac:dyDescent="0.3">
      <c r="A100" s="136"/>
      <c r="B100" s="136"/>
      <c r="C100" s="53">
        <v>2023</v>
      </c>
      <c r="D100" s="60">
        <f>SUM(0)</f>
        <v>0</v>
      </c>
      <c r="E100" s="61"/>
      <c r="F100" s="61"/>
      <c r="G100" s="60">
        <f>D100</f>
        <v>0</v>
      </c>
      <c r="H100" s="2"/>
      <c r="I100" s="7"/>
      <c r="J100" s="6"/>
    </row>
    <row r="101" spans="1:10" x14ac:dyDescent="0.3">
      <c r="A101" s="124"/>
      <c r="B101" s="124"/>
      <c r="C101" s="53">
        <v>2024</v>
      </c>
      <c r="D101" s="60">
        <v>0</v>
      </c>
      <c r="E101" s="61"/>
      <c r="F101" s="61"/>
      <c r="G101" s="60">
        <v>0</v>
      </c>
      <c r="H101" s="2"/>
      <c r="I101" s="7"/>
      <c r="J101" s="6"/>
    </row>
    <row r="102" spans="1:10" x14ac:dyDescent="0.3">
      <c r="A102" s="4"/>
      <c r="B102" s="4" t="s">
        <v>9</v>
      </c>
      <c r="C102" s="53" t="s">
        <v>73</v>
      </c>
      <c r="D102" s="60">
        <f>SUM(F102:G102)</f>
        <v>98000.724170000001</v>
      </c>
      <c r="E102" s="61"/>
      <c r="F102" s="61">
        <f>SUM(F109)</f>
        <v>54498.3</v>
      </c>
      <c r="G102" s="60">
        <f>SUM(G103:G110)</f>
        <v>43502.424170000006</v>
      </c>
      <c r="H102" s="62"/>
      <c r="I102" s="63"/>
      <c r="J102" s="64"/>
    </row>
    <row r="103" spans="1:10" x14ac:dyDescent="0.3">
      <c r="A103" s="114"/>
      <c r="B103" s="114" t="s">
        <v>17</v>
      </c>
      <c r="C103" s="53">
        <v>2017</v>
      </c>
      <c r="D103" s="60">
        <f>G103</f>
        <v>12569.493060000001</v>
      </c>
      <c r="E103" s="65"/>
      <c r="F103" s="65"/>
      <c r="G103" s="60">
        <f>G94+G68</f>
        <v>12569.493060000001</v>
      </c>
      <c r="H103" s="64"/>
      <c r="I103" s="3"/>
      <c r="J103" s="64"/>
    </row>
    <row r="104" spans="1:10" x14ac:dyDescent="0.3">
      <c r="A104" s="115"/>
      <c r="B104" s="115"/>
      <c r="C104" s="53">
        <v>2018</v>
      </c>
      <c r="D104" s="60">
        <f>G104+F104</f>
        <v>7666.9776600000005</v>
      </c>
      <c r="E104" s="61"/>
      <c r="F104" s="61"/>
      <c r="G104" s="60">
        <f>G95+G69</f>
        <v>7666.9776600000005</v>
      </c>
      <c r="H104" s="64"/>
      <c r="I104" s="5"/>
      <c r="J104" s="64"/>
    </row>
    <row r="105" spans="1:10" x14ac:dyDescent="0.3">
      <c r="A105" s="115"/>
      <c r="B105" s="115"/>
      <c r="C105" s="53">
        <v>2019</v>
      </c>
      <c r="D105" s="60">
        <f>SUM(E105:G105)</f>
        <v>1154.4676200000001</v>
      </c>
      <c r="E105" s="61"/>
      <c r="F105" s="61"/>
      <c r="G105" s="60">
        <f>G96+G70</f>
        <v>1154.4676200000001</v>
      </c>
      <c r="H105" s="64"/>
      <c r="I105" s="63"/>
      <c r="J105" s="64"/>
    </row>
    <row r="106" spans="1:10" x14ac:dyDescent="0.3">
      <c r="A106" s="115"/>
      <c r="B106" s="115"/>
      <c r="C106" s="53">
        <v>2020</v>
      </c>
      <c r="D106" s="60">
        <f>G106</f>
        <v>1882.5729999999999</v>
      </c>
      <c r="E106" s="61"/>
      <c r="F106" s="61"/>
      <c r="G106" s="60">
        <f>G97+G71</f>
        <v>1882.5729999999999</v>
      </c>
      <c r="H106" s="64"/>
      <c r="I106" s="63"/>
      <c r="J106" s="64"/>
    </row>
    <row r="107" spans="1:10" x14ac:dyDescent="0.3">
      <c r="A107" s="115"/>
      <c r="B107" s="115"/>
      <c r="C107" s="53">
        <v>2021</v>
      </c>
      <c r="D107" s="60">
        <f>SUM(D98+D72)</f>
        <v>14064.670829999999</v>
      </c>
      <c r="E107" s="61"/>
      <c r="F107" s="61"/>
      <c r="G107" s="60">
        <f>SUM(D107)</f>
        <v>14064.670829999999</v>
      </c>
      <c r="H107" s="66"/>
      <c r="I107" s="63"/>
      <c r="J107" s="66"/>
    </row>
    <row r="108" spans="1:10" x14ac:dyDescent="0.3">
      <c r="A108" s="115"/>
      <c r="B108" s="115"/>
      <c r="C108" s="67">
        <v>2022</v>
      </c>
      <c r="D108" s="68">
        <f>SUM(D99+D73)</f>
        <v>1098.8339999999998</v>
      </c>
      <c r="E108" s="69"/>
      <c r="F108" s="69"/>
      <c r="G108" s="68">
        <f>SUM(D108)</f>
        <v>1098.8339999999998</v>
      </c>
      <c r="H108" s="66"/>
      <c r="I108" s="70"/>
      <c r="J108" s="66"/>
    </row>
    <row r="109" spans="1:10" x14ac:dyDescent="0.3">
      <c r="A109" s="115"/>
      <c r="B109" s="115"/>
      <c r="C109" s="53">
        <v>2023</v>
      </c>
      <c r="D109" s="60">
        <f>SUM(E109:G109)</f>
        <v>58465.204000000005</v>
      </c>
      <c r="E109" s="61"/>
      <c r="F109" s="60">
        <f>SUM(F74+F100)</f>
        <v>54498.3</v>
      </c>
      <c r="G109" s="60">
        <f>SUM(G74+G100)</f>
        <v>3966.904</v>
      </c>
      <c r="H109" s="64"/>
      <c r="I109" s="63"/>
      <c r="J109" s="64"/>
    </row>
    <row r="110" spans="1:10" x14ac:dyDescent="0.3">
      <c r="A110" s="116"/>
      <c r="B110" s="116"/>
      <c r="C110" s="53">
        <v>2024</v>
      </c>
      <c r="D110" s="60">
        <f>SUM(D101+D75)</f>
        <v>1098.5039999999999</v>
      </c>
      <c r="E110" s="61"/>
      <c r="F110" s="61"/>
      <c r="G110" s="60">
        <f>SUM(G101+G75)</f>
        <v>1098.5039999999999</v>
      </c>
      <c r="H110" s="64"/>
      <c r="I110" s="63"/>
      <c r="J110" s="64"/>
    </row>
    <row r="111" spans="1:10" x14ac:dyDescent="0.3">
      <c r="A111" s="72"/>
      <c r="B111" s="72"/>
      <c r="C111" s="73"/>
      <c r="D111" s="74"/>
      <c r="E111" s="75"/>
      <c r="F111" s="75"/>
      <c r="G111" s="74"/>
      <c r="H111" s="76"/>
      <c r="I111" s="77"/>
      <c r="J111" s="76"/>
    </row>
    <row r="112" spans="1:10" x14ac:dyDescent="0.3">
      <c r="A112" s="72"/>
      <c r="B112" s="72"/>
      <c r="C112" s="73"/>
      <c r="D112" s="74"/>
      <c r="E112" s="75"/>
      <c r="F112" s="75"/>
      <c r="G112" s="74"/>
      <c r="H112" s="76"/>
      <c r="I112" s="77"/>
      <c r="J112" s="76"/>
    </row>
    <row r="113" spans="1:10" x14ac:dyDescent="0.3">
      <c r="A113" s="38"/>
      <c r="B113" s="39" t="s">
        <v>69</v>
      </c>
      <c r="C113" s="38"/>
      <c r="D113" s="38"/>
      <c r="E113" s="38"/>
      <c r="F113" s="38"/>
      <c r="G113" s="38"/>
      <c r="H113" s="38"/>
      <c r="I113" s="71"/>
      <c r="J113" s="38"/>
    </row>
  </sheetData>
  <mergeCells count="51">
    <mergeCell ref="B94:B101"/>
    <mergeCell ref="A94:A101"/>
    <mergeCell ref="G9:J9"/>
    <mergeCell ref="A11:J11"/>
    <mergeCell ref="J13:J15"/>
    <mergeCell ref="E13:H13"/>
    <mergeCell ref="A12:H12"/>
    <mergeCell ref="F14:G14"/>
    <mergeCell ref="E14:E15"/>
    <mergeCell ref="I13:I15"/>
    <mergeCell ref="I19:I61"/>
    <mergeCell ref="J19:J61"/>
    <mergeCell ref="J79:J91"/>
    <mergeCell ref="A60:A61"/>
    <mergeCell ref="A78:J78"/>
    <mergeCell ref="A76:J76"/>
    <mergeCell ref="H1:J1"/>
    <mergeCell ref="H2:J2"/>
    <mergeCell ref="H3:J3"/>
    <mergeCell ref="A27:A34"/>
    <mergeCell ref="B35:B42"/>
    <mergeCell ref="A35:A42"/>
    <mergeCell ref="B103:B110"/>
    <mergeCell ref="A103:A110"/>
    <mergeCell ref="A43:A50"/>
    <mergeCell ref="B51:B58"/>
    <mergeCell ref="A51:A58"/>
    <mergeCell ref="B68:B75"/>
    <mergeCell ref="A68:A75"/>
    <mergeCell ref="B65:B66"/>
    <mergeCell ref="A65:A66"/>
    <mergeCell ref="B43:B50"/>
    <mergeCell ref="B85:B86"/>
    <mergeCell ref="A85:A86"/>
    <mergeCell ref="B60:B61"/>
    <mergeCell ref="F5:J6"/>
    <mergeCell ref="G8:J8"/>
    <mergeCell ref="A77:J77"/>
    <mergeCell ref="A16:J16"/>
    <mergeCell ref="A17:J17"/>
    <mergeCell ref="A18:J18"/>
    <mergeCell ref="G7:J7"/>
    <mergeCell ref="H14:H15"/>
    <mergeCell ref="A10:J10"/>
    <mergeCell ref="D13:D15"/>
    <mergeCell ref="A13:A15"/>
    <mergeCell ref="B13:B15"/>
    <mergeCell ref="C13:C15"/>
    <mergeCell ref="B19:B26"/>
    <mergeCell ref="A19:A26"/>
    <mergeCell ref="B27:B34"/>
  </mergeCells>
  <pageMargins left="0.59055118110236227" right="0.39370078740157483" top="0.33" bottom="0.28000000000000003" header="0.31496062992125984" footer="0.26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2021-12-17T11:38:23Z</cp:lastPrinted>
  <dcterms:created xsi:type="dcterms:W3CDTF">2015-02-13T05:46:39Z</dcterms:created>
  <dcterms:modified xsi:type="dcterms:W3CDTF">2021-12-28T05:54:58Z</dcterms:modified>
</cp:coreProperties>
</file>