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 name="Лист2" sheetId="2" state="visible" r:id="rId3"/>
    <sheet name="Лист3" sheetId="3" state="visible" r:id="rId4"/>
  </sheets>
  <definedNames>
    <definedName function="false" hidden="false" localSheetId="0" name="_xlnm.Print_Area" vbProcedure="false">Лист1!$A$1:$Q$742</definedName>
    <definedName function="false" hidden="false" localSheetId="0" name="_xlnm.Print_Titles" vbProcedure="false">Лист1!$7:$12</definedName>
    <definedName function="false" hidden="false" localSheetId="0" name="Print_Titles_0" vbProcedure="false">Лист1!$7:$12</definedName>
    <definedName function="false" hidden="false" localSheetId="0" name="Print_Titles_0_0" vbProcedure="false">Лист1!$7:$12</definedName>
    <definedName function="false" hidden="false" localSheetId="0" name="_xlnm.Print_Titles" vbProcedure="false">Лист1!$7:$12</definedName>
    <definedName function="false" hidden="false" localSheetId="0" name="_xlnm.Print_Titles_0" vbProcedure="false">Лист1!$7:$12</definedName>
    <definedName function="false" hidden="false" localSheetId="0" name="_xlnm.Print_Titles_0_0" vbProcedure="false">Лист1!$7:$12</definedName>
    <definedName function="false" hidden="false" localSheetId="0" name="_xlnm.Print_Titles_0_0_0" vbProcedure="false">Лист1!$7:$12</definedName>
    <definedName function="false" hidden="false" localSheetId="0" name="_xlnm.Print_Titles_0_0_0_0" vbProcedure="false">Лист1!$7:$12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<sst xmlns="http://schemas.openxmlformats.org/spreadsheetml/2006/main" count="1488" uniqueCount="994">
  <si>
    <t xml:space="preserve">Приложение № 9</t>
  </si>
  <si>
    <t xml:space="preserve">к Пояснительной записке к Отчету об исполнении бюджета </t>
  </si>
  <si>
    <t xml:space="preserve">ЗАТО г. Радужный Владимирской области за 2019 год</t>
  </si>
  <si>
    <t xml:space="preserve">Сводный отчет по муниипальным программам (подпрограммам) в разрезе мероприятий и источников финансирования за  2019 год</t>
  </si>
  <si>
    <t xml:space="preserve">№ п/п</t>
  </si>
  <si>
    <t xml:space="preserve">Наименование программы/подпрограммы/мероприятия</t>
  </si>
  <si>
    <t xml:space="preserve">Объём финанси-рования (тыс.руб.)</t>
  </si>
  <si>
    <t xml:space="preserve">План, в том числе</t>
  </si>
  <si>
    <t xml:space="preserve">Исполнение, в том числе</t>
  </si>
  <si>
    <t xml:space="preserve">Краткий перечень выполненных работ (за отчетный период текущего года), в т.ч. по источникам</t>
  </si>
  <si>
    <t xml:space="preserve">Субвенции</t>
  </si>
  <si>
    <t xml:space="preserve">Собственных доходов:</t>
  </si>
  <si>
    <t xml:space="preserve">Внебюджетные средства</t>
  </si>
  <si>
    <t xml:space="preserve">Субсидии, иные межбюджетные трансферты</t>
  </si>
  <si>
    <t xml:space="preserve">Другие собственные доходы</t>
  </si>
  <si>
    <t xml:space="preserve">Всего</t>
  </si>
  <si>
    <t xml:space="preserve">в том числе</t>
  </si>
  <si>
    <t xml:space="preserve">из федерального бюджета</t>
  </si>
  <si>
    <t xml:space="preserve">из областного бюджета</t>
  </si>
  <si>
    <t xml:space="preserve">13</t>
  </si>
  <si>
    <t xml:space="preserve">14</t>
  </si>
  <si>
    <t xml:space="preserve">15</t>
  </si>
  <si>
    <t xml:space="preserve">16</t>
  </si>
  <si>
    <t xml:space="preserve">17</t>
  </si>
  <si>
    <t xml:space="preserve">1.</t>
  </si>
  <si>
    <t xml:space="preserve">Отчет о реализации муниципальной программы «Развитие муниципальной службы и органов управления ЗАТО г. Радужный  Владимирской области», в том числе:
</t>
  </si>
  <si>
    <t xml:space="preserve">1. Создание условий для развития муниципальной службы в муниципальном образовании ЗАТО г.Радужный Владимирской области</t>
  </si>
  <si>
    <t xml:space="preserve">Мероприятия:</t>
  </si>
  <si>
    <t xml:space="preserve">1.1</t>
  </si>
  <si>
    <t xml:space="preserve">Пенсии за выслугу лет лицам, замещающим муниципальные должности и должности муниципальной службы ЗАТО г. Радужный Владимирской области</t>
  </si>
  <si>
    <t xml:space="preserve">Стимулирование, мотивация, повышение качества работы   муниципальных служащих</t>
  </si>
  <si>
    <t xml:space="preserve">1.2</t>
  </si>
  <si>
    <t xml:space="preserve">Индексация заработной платы муниципальных служащих и работников муниципальных казенных учреждений. Исполнение Указов Президента о доведении заработной платы согласно "Дорожных карт"</t>
  </si>
  <si>
    <t xml:space="preserve">-</t>
  </si>
  <si>
    <t xml:space="preserve">1.3.</t>
  </si>
  <si>
    <t xml:space="preserve">Специальная оценка условий труда</t>
  </si>
  <si>
    <t xml:space="preserve">Обеспечение безопасности работников в процессе их трудовой деятельности и прав работников на рабочие места</t>
  </si>
  <si>
    <t xml:space="preserve">1.4.</t>
  </si>
  <si>
    <t xml:space="preserve">Единовременные выплаты, компенсационные выплаты муниципальным служащим, выборному должностному лицу местного самоуправления и депутатам городского Совета народных депутатов </t>
  </si>
  <si>
    <t xml:space="preserve">1.5.</t>
  </si>
  <si>
    <t xml:space="preserve">Оказание  услуг по производству, выпуску и рапространению периодического официального печатного издания администрации ЗАТО г.Радужный Владимирской области "Радуга-информ", размещение информационного материала в "АиФ" и "Владимирские ведомости"</t>
  </si>
  <si>
    <t xml:space="preserve">Оказаны услуги по производству, выпуску и распространению периодического официального печатного издания администрации ЗАТО г. Радужный Владимирской области «Радуга-информ», размещение информационного материала в «АиФ» и «Владимирские ведомости»</t>
  </si>
  <si>
    <t xml:space="preserve">1.6.</t>
  </si>
  <si>
    <t xml:space="preserve">Обеспечение проведения выборов в органы местного самоуправления</t>
  </si>
  <si>
    <t xml:space="preserve">1.7.</t>
  </si>
  <si>
    <t xml:space="preserve">Исполнение решений суда</t>
  </si>
  <si>
    <t xml:space="preserve">Исполнение полномочий органов местного самоуправления</t>
  </si>
  <si>
    <t xml:space="preserve">1.8.</t>
  </si>
  <si>
    <t xml:space="preserve">Участие в  экономическом форуме</t>
  </si>
  <si>
    <t xml:space="preserve">1.9.</t>
  </si>
  <si>
    <t xml:space="preserve">Поощрение ГРБС, добившихся высоких результатов использования бюджетных ассигнований и качества управления финансами</t>
  </si>
  <si>
    <t xml:space="preserve">1.10.</t>
  </si>
  <si>
    <t xml:space="preserve">Разработка программы комплексного развития социальной инфраструктуры</t>
  </si>
  <si>
    <t xml:space="preserve">Полное удовлетворение перспективного спроса на коммунальные ресурсы при соблюдении на всем периоде нормативных требований по наличию резервов мощности</t>
  </si>
  <si>
    <t xml:space="preserve">ИТОГО по разделу 1:</t>
  </si>
  <si>
    <t xml:space="preserve">2. Расходы на обеспечение деятельности центров органов местного самоуправления</t>
  </si>
  <si>
    <t xml:space="preserve">2.1.</t>
  </si>
  <si>
    <t xml:space="preserve">Расходы на обеспечение деятельности центров органов местного самоуправления (КУМИ)</t>
  </si>
  <si>
    <t xml:space="preserve">Расходы произведены в соответствии с бюджетной росписью.</t>
  </si>
  <si>
    <t xml:space="preserve">2.2.</t>
  </si>
  <si>
    <t xml:space="preserve">Расходы на обеспечение деятельности центров органов местного самоуправления (ФУ)</t>
  </si>
  <si>
    <t xml:space="preserve">2.3.</t>
  </si>
  <si>
    <t xml:space="preserve">Расходы на обеспечение деятельности центров органов местного самоуправления (Администрация)</t>
  </si>
  <si>
    <t xml:space="preserve">ИТОГО по разделу 2:</t>
  </si>
  <si>
    <t xml:space="preserve">3. Создание условий для эффективного содержания административных зданий</t>
  </si>
  <si>
    <t xml:space="preserve">3.1.</t>
  </si>
  <si>
    <t xml:space="preserve">Обеспечение эффективного содержания и эксплуатации административного здания</t>
  </si>
  <si>
    <t xml:space="preserve">3.2.</t>
  </si>
  <si>
    <t xml:space="preserve">Приобретение автотранспорта и расходы на подготовку к эксплуатации, приобретение оборудования (шлагбаумы)</t>
  </si>
  <si>
    <t xml:space="preserve">ИТОГО по разделу 3:</t>
  </si>
  <si>
    <t xml:space="preserve">4. Создание условий для оказания государственных и муниципальных услуг</t>
  </si>
  <si>
    <t xml:space="preserve">4.1.</t>
  </si>
  <si>
    <t xml:space="preserve">Расходы на обеспечение деятельности  МФЦ</t>
  </si>
  <si>
    <t xml:space="preserve">ИТОГО по разделу 4:</t>
  </si>
  <si>
    <t xml:space="preserve">ИТОГО по программе:</t>
  </si>
  <si>
    <t xml:space="preserve">2.</t>
  </si>
  <si>
    <t xml:space="preserve">Отчет о реализации муниципальной программы «Содействие развитию малого и среднего предпринимательства в ЗАТО г. Радужный Владимирской области», в том числе:</t>
  </si>
  <si>
    <t xml:space="preserve">2.1</t>
  </si>
  <si>
    <t xml:space="preserve">Содействие участию субъектов предпринимательства в выставочно-ярморочных мероприятиях</t>
  </si>
  <si>
    <t xml:space="preserve">50,00</t>
  </si>
  <si>
    <t xml:space="preserve">0,00</t>
  </si>
  <si>
    <t xml:space="preserve">Заявок на участие в выставочно-ярмарочных мероприятиях от субъектов малого и среднего предпринимательства в 2019 году не поступало.</t>
  </si>
  <si>
    <t xml:space="preserve">Итого по программе:</t>
  </si>
  <si>
    <t xml:space="preserve">3.</t>
  </si>
  <si>
    <t xml:space="preserve">Отчет о реализации муниципальной программы «Обеспечение общественного порядка и профилактики правонарушений ЗАТО   г. Радужный Владимирской области», в том числе:</t>
  </si>
  <si>
    <t xml:space="preserve">Подпрограмма «Комплексные меры профилактики правонарушений ЗАТО г.Радужный Владимирской области»</t>
  </si>
  <si>
    <t xml:space="preserve">3.1.1.</t>
  </si>
  <si>
    <t xml:space="preserve">Обустройство контрольно-пропускного пункта на въезде в город (КПП-1): расширение территории около КПП-1, устройство въездной арки, устройство видеонаблюдения</t>
  </si>
  <si>
    <t xml:space="preserve">Ежеквартально на территории ЗАТО г. Радужный Владимирской области проводятся заседания Комиссии по профилактике правонарушений» при главе администрации города, где рассматриваются вопросы эффективности деятельности субъектов системы профилактики безнадзорности и правонарушений по предупреждению негативных явлений в детско-подростковой среде. За  2018 год проведено 22 заседаний комиссии по делам несовершеннолетних и защите их прав ЗАТО г. Радужный Владимирской области. Для успешной реализации поставленных на 2018 г. задач органами и учреждениями городской системы профилактики  успешно реализовались: 
комплексная межведомственная профилактическая операция «Семья» на территории ЗАТО г. Радужный  Владимирской области в 2017-2018 гг;  комплексная межведомственная профилактическая операция «Досуг» на территории ЗАТО г. Радужный  Владимирской области. Реализуются: межведомственная комплексная профилактическая операция «Подросток» на территории ЗАТО г. Радужный Владимирской области в 2018 г.; комплекс мер по развитию системы профилактики безнадзорности и правонарушений несовершеннолетних, защите их прав и законных интересов на территории ЗАТО г. Радужный Владимирской области до 2020 г.
Установка системы видеонаблюдения (с возможностью распознавания номеров), установка рамы под дорожные знаки и видеокамеру, установка столба уличного освещения.
</t>
  </si>
  <si>
    <t xml:space="preserve">Подпрограмма «Профилактика дорожно-транспортного травматизма в ЗАТО г. Радужный Владимирской области», в том числе:</t>
  </si>
  <si>
    <t xml:space="preserve">В соответствии  с совместным планом работы управления образования и МО МВД России по ЗАТО г. Радужный Владимирской области в период летних школьных каникул в оздоровительных организациях, в загородном оздоровительном лагере «Лесной городок» и городских оздоровительных лагерях с дневным пребыванием детей, совместно с инспектором ГИБДД проведены профилактические мероприятия по предупреждению дорожного травматизм:
- тематическая беседа «Улица полна неожиданностей» с демонстрацией видеофильма;
     -  конкурс рисунков «ПДД – глазами детей»;
     - спортивно-познавательная игра «Маршрутами ПДД» по правилам дорожного движения;
     - экскурсия к автомобилю ДПС.
- квест – «Лагерь – территория здоровья!»
- квест в ДОЛ Лесной городок  - "Знаем, помним, соблюдаем".</t>
  </si>
  <si>
    <t xml:space="preserve">3.2.1.</t>
  </si>
  <si>
    <t xml:space="preserve">Ежегодное проведение муниципального этапа областного конкурса «Безопасное колесо».</t>
  </si>
  <si>
    <t xml:space="preserve">3.2.2.</t>
  </si>
  <si>
    <t xml:space="preserve">Проведение ежегодного городского  смотра – конкурса «Зеленый огонек»</t>
  </si>
  <si>
    <t xml:space="preserve">3.2.3.</t>
  </si>
  <si>
    <t xml:space="preserve"> Приобретение уголков, методической литературы и символики по безопасности дорожного движения в образовательные организации</t>
  </si>
  <si>
    <t xml:space="preserve">3.3</t>
  </si>
  <si>
    <t xml:space="preserve">Подпрограмма «Комплексные меры противодействия злоупотреблению наркотиками и их незаконному обороту ЗАТО г Радужный», в том числе:</t>
  </si>
  <si>
    <t xml:space="preserve">Размещены плакаты «Я бросаю курить самостоятельно» на предприятиях, в организациях и учебных заведениях ЗАТО г.Радужный Владимирской области в количестве 41 штука;
Работает «КиберПатруль». За 1 квартал 2018 года было выявлено  164 ссылки, пропагандирующие употребление наркотиков;
Организована фотовыставка «Взгляд молодых» в КЦ Досуг
Антинаркотический форум «Скажем жизни «ДА!»
Дебаты на тему «За» и «Против» наркотиков»
Антинаркотический пробег «Радужный против наркотиков!»
Акция #СТОПВИЧСПИД
Игра-квест «Знаем, помним, соблюдаем!»
Мероприятия, посвященные Дню молодежи:
-мастер-класс по йоге;
-фестиваль по экстремальным видам спорта;
-«Кино на траве».Проведение квеста «Знаем, помним, соблюдаем!» на территоррии ДОЛ «Лесной городок». 
Проведение соревнований по экстремальным видам спорта (закрытие сезона).
Размещение агитационных материалов антитабачной направленности в социальной сети «ВКонтакте».
Организация работы штаба волонтеров «КиберПатруль».
Размещение агитационных материалов антинаркотической и антиалкогольной направленности на 14 городских досках объявлений.
Межведомственные занятия по профилактике злоупотребления  наркотиков «Будь здоров – живи дольше!», а также интерактивная беседа «Остановим СПИД вместе» с участием  представителей ФКУ «УИИ Управления Федеральной службы исполнения наказаний России по Владимирской области» и общественной организации «Волонтеры-медики»</t>
  </si>
  <si>
    <t xml:space="preserve">3.3.4.</t>
  </si>
  <si>
    <t xml:space="preserve">Проведение городских и участие в  областных  конкурсах, акциях, мероприятиях по профилактике асоциального поведения и пропаганде здорового образа жизни</t>
  </si>
  <si>
    <t xml:space="preserve">3.3.7.</t>
  </si>
  <si>
    <t xml:space="preserve">Организация и проведение спортивных соревнований по мини-футболу, футболу на снегу и хоккею среди дворовых команд</t>
  </si>
  <si>
    <t xml:space="preserve">3.3.8.</t>
  </si>
  <si>
    <t xml:space="preserve">Оснащение наркопостов образовательных организаций методическими комплексами  по профилактике наркомании </t>
  </si>
  <si>
    <t xml:space="preserve">3.3.9.</t>
  </si>
  <si>
    <t xml:space="preserve">Изготовление информационных материалов, банеров по профилактике употребления наркотических средств, изготовление и установка щитов и банеров. </t>
  </si>
  <si>
    <t xml:space="preserve">3.4.</t>
  </si>
  <si>
    <t xml:space="preserve">Подпрограмма «Комплексные меры противодействия злоупотреблению алкогольной продукцией и профилактика алкоголизма населения ЗАТО г. Радужный», в том числе:</t>
  </si>
  <si>
    <t xml:space="preserve">За  2018 года отделом по молодежной политике и вопросам демографии (работает 2 специалиста)  проведена следующая работа: 
- 23.04.2018г. — лекции в школах на тему ЗОЖ - 50 чел.
- 21.06.2018 г. - Показ видеоролика антиалкогольной  направленности в загородном лагере «Лесной городок». (охват 97 чел.);
- 29.04.2018 – экологический квест-игра «Чистые игры».
24.08.2018 года на 14 городских досках объявлений ЗАТО г. Радужный Владимирской области размещены агитационные материалы по профилактике злоупотребления наркотиками и алкогольной продукцией.</t>
  </si>
  <si>
    <t xml:space="preserve">3.4.1.</t>
  </si>
  <si>
    <t xml:space="preserve">Изготовление и распространение рекламно - информационных материалов, направленных на формирование мотивации к здоровому образу жизни. Изготовление и установка на территории города баннеров антиалкогольной направленности</t>
  </si>
  <si>
    <t xml:space="preserve">3.4.7.</t>
  </si>
  <si>
    <t xml:space="preserve">Приобретение  специализированной литературы по пропаганде здорового образа жизни, профилактике алкоголизации населения</t>
  </si>
  <si>
    <t xml:space="preserve">3.5.</t>
  </si>
  <si>
    <t xml:space="preserve">Подпрограмма "Противодействие терроризму и экстремизму на территории ЗАТО г. Радужный"</t>
  </si>
  <si>
    <t xml:space="preserve">Установлено ограждение территории  МБОУ ДО  ЦВР «Лад» за счет средств местного бюджета на сумму 1,5 млн. руб.
Все образовательные организации оснащены кнопкой тревожной сигнализации
В двух общеобразовательных школах и трех дошкольных образовательных организациях установлены камеры видеонаблюдения, установлена система АПС.</t>
  </si>
  <si>
    <t xml:space="preserve">3.5.20.</t>
  </si>
  <si>
    <t xml:space="preserve">Проведение митинга,  посвященного  Дню солидарности в борьбе с терроризмом (3 сентября), мероприятий с участием образовательных организаций, представителей СМИ</t>
  </si>
  <si>
    <t xml:space="preserve">3.5.30.</t>
  </si>
  <si>
    <t xml:space="preserve">Обепечение антитерроористической защищенности учреждений культуры и образования</t>
  </si>
  <si>
    <t xml:space="preserve">4.</t>
  </si>
  <si>
    <t xml:space="preserve">Отчет о реализации муниципальной программы  «Землеустройство,  использование и охрана земель, оценка недвижимости, признание прав и регулирование отношений по муниципальной собственности  ЗАТО г.Радужный Владимирской области», в том числе:</t>
  </si>
  <si>
    <t xml:space="preserve">1.1.</t>
  </si>
  <si>
    <t xml:space="preserve">Подпрограмма «Землеустройство, использование и охрана земель на территории ЗАТО г. Радужный Владимирской области», в том числе мероприятия:</t>
  </si>
  <si>
    <t xml:space="preserve">1. Работы по выявлению пересечений земельных участков с кадастровыми номерами 33:11:050508:107 и 33:11:050508:108 с границей муниципального образования ЗАТО г.Радужный;                                   
2. Кадастровые работы по уточнению местоположения четырех земельных участков;
3. Кадастровые работы по образованию двух земельных участков;                   
4. Кадастровые работы по установлению и постановке на государственный кадастровый учет охранной зоны газопровода в квартале 7/1;              
5. Кадастровые работы по установлению и постановке на государственный кадастровый учет охранной зоны ЛЭП 110 кВ; 
6. Подготовка межевых планов в отношении земельных участков с кадастровыми номерами 33:11:050508:108 и 33:11:050508:107 для исправления реестровой (кадастровой) ошибки в сведениях о местоположении границ земельных участков;  
7. Оценка рыночной стоимости арендной платы трех земельных участков;                        
8. Поставка программного обеспечения 1С «Пифагор»;
9. Изготовление 50 межевых знаков;
10. Поверка (калибровка) средства измерения – рулетки измерительной ЭНКОР (0-50 м).
</t>
  </si>
  <si>
    <t xml:space="preserve">1.1.1.</t>
  </si>
  <si>
    <t xml:space="preserve">Разработка проектов территориального землеустройства с целью формирования баз данных земель на территории города, раздел и объединение земельных участков</t>
  </si>
  <si>
    <t xml:space="preserve">1.1.2.</t>
  </si>
  <si>
    <t xml:space="preserve">Инвентаризация и топографическая съемка земель</t>
  </si>
  <si>
    <t xml:space="preserve">1.1.3.</t>
  </si>
  <si>
    <t xml:space="preserve">Межевание земель с целью образования новых и упорядочения существующих объектов землеустройства</t>
  </si>
  <si>
    <t xml:space="preserve">1.1.4.</t>
  </si>
  <si>
    <t xml:space="preserve">Оценка рыночной стоимости земельных участков</t>
  </si>
  <si>
    <t xml:space="preserve">1.1.5.</t>
  </si>
  <si>
    <t xml:space="preserve">Приобретение оборудования, технических средств, комплектующих к компьютерной и оргтехнике, расходных материалов, переферийного и компьютерного оборудования, ремонт компьютерной техники </t>
  </si>
  <si>
    <t xml:space="preserve">1.1.6.</t>
  </si>
  <si>
    <t xml:space="preserve">Прочие работы (предоставление сведений, внесенных в государственный кадастр недвижимости, участие в семинарах, изготовление межевых знаков, услуги нотариуса, консультационные услуги, услуги поверки (калибровки) средства измерения)</t>
  </si>
  <si>
    <t xml:space="preserve">1.1.7.</t>
  </si>
  <si>
    <t xml:space="preserve">Осуществление контроля за соблюдением установленного режима использования земельных участков в соответствии с их разрешенным использованием</t>
  </si>
  <si>
    <t xml:space="preserve">1.1.8.</t>
  </si>
  <si>
    <t xml:space="preserve">Выявление неиспользуемых земельных участков</t>
  </si>
  <si>
    <t xml:space="preserve">1.1.9.</t>
  </si>
  <si>
    <t xml:space="preserve">Обеспечение рационального использования земель</t>
  </si>
  <si>
    <t xml:space="preserve">1.2.</t>
  </si>
  <si>
    <t xml:space="preserve"> Подпрограмма «Оценка недвижимости, признание прав и регулирование отношений по муниципальной собственности                  ЗАТО г. Радужный Владимирской области», в том числе мероприятия:</t>
  </si>
  <si>
    <t xml:space="preserve">1.2.1.</t>
  </si>
  <si>
    <t xml:space="preserve">Техническая инвентаризация и паспортизация объектов муниципальной собственности</t>
  </si>
  <si>
    <t xml:space="preserve">1.2.2.</t>
  </si>
  <si>
    <t xml:space="preserve">Рыночная оценка имущества</t>
  </si>
  <si>
    <t xml:space="preserve">1.2.3.</t>
  </si>
  <si>
    <t xml:space="preserve">Удостоверение у нотариуса документов и сделок с муниципальным имуществом</t>
  </si>
  <si>
    <t xml:space="preserve">5.</t>
  </si>
  <si>
    <t xml:space="preserve">Отчет о реализации муниципальной программы   «Информатизация ЗАТО г. Радужный Владимирской области», в том числе:</t>
  </si>
  <si>
    <t xml:space="preserve">Мероприятия по программе:</t>
  </si>
  <si>
    <t xml:space="preserve">1</t>
  </si>
  <si>
    <t xml:space="preserve">Обеспечение функционирования информационных систем</t>
  </si>
  <si>
    <t xml:space="preserve">2</t>
  </si>
  <si>
    <t xml:space="preserve">Развитие и обеспечение функционирования муниципального сегмента СМЭВ</t>
  </si>
  <si>
    <t xml:space="preserve">СМЭВ</t>
  </si>
  <si>
    <t xml:space="preserve">3</t>
  </si>
  <si>
    <t xml:space="preserve">Организация взаимодействия с государственной информационной систмеой государственных и мунциипальных плтежей (ГИС ГМП)</t>
  </si>
  <si>
    <t xml:space="preserve">ГИС ГМП</t>
  </si>
  <si>
    <t xml:space="preserve">4</t>
  </si>
  <si>
    <t xml:space="preserve">Развитие и техническая поддержка официального сайта органов местного самоуправления</t>
  </si>
  <si>
    <t xml:space="preserve">поддержка функционирования официального сайта</t>
  </si>
  <si>
    <t xml:space="preserve">5</t>
  </si>
  <si>
    <t xml:space="preserve">Приобретение и сопровождение лицензионного общесистемного и прикладного программного обеспечения</t>
  </si>
  <si>
    <t xml:space="preserve">покупка и продление программного обеспечения</t>
  </si>
  <si>
    <t xml:space="preserve">6</t>
  </si>
  <si>
    <t xml:space="preserve">Приобретение, обновление и содержание средств вычислительной, периферийной техники и средств связи</t>
  </si>
  <si>
    <t xml:space="preserve">покупка и ремонт компьютерного оборудования, расходные материалы, в т.ч. приобретено: -компьютеров — 9 шт., принтеров (в т.ч.МФУ) — 5 шт.</t>
  </si>
  <si>
    <t xml:space="preserve">7</t>
  </si>
  <si>
    <t xml:space="preserve">Обеспечение справочно-правовой поддержки органов местного самоуправления</t>
  </si>
  <si>
    <t xml:space="preserve">Консультант</t>
  </si>
  <si>
    <t xml:space="preserve">8</t>
  </si>
  <si>
    <t xml:space="preserve">Обеспечение средствами связи городских служб и служб администрации</t>
  </si>
  <si>
    <t xml:space="preserve">средства связи, в т.ч. телефонная связь</t>
  </si>
  <si>
    <t xml:space="preserve">9</t>
  </si>
  <si>
    <t xml:space="preserve">Обеспечение доступа органов местного самоуправления к сети Интернет</t>
  </si>
  <si>
    <t xml:space="preserve">доступ к сети Интернет</t>
  </si>
  <si>
    <t xml:space="preserve">10</t>
  </si>
  <si>
    <t xml:space="preserve">Приобретение оборудования и программного обеспечения для обеспечения информационной безопасности, аттестации информационных систем и автоматизированных рабочих мест</t>
  </si>
  <si>
    <t xml:space="preserve">аттестация и защита ИСПДн</t>
  </si>
  <si>
    <t xml:space="preserve">6.</t>
  </si>
  <si>
    <t xml:space="preserve">Отчет о реализации муниципальной программы «Перспективное развитие и совершенствование гражданской обороны, защита населения и территории, обеспечение пожарной безопасности и безопасности людей на водных объектах ЗАТО г. Радужный Владимирской области», в том числе:</t>
  </si>
  <si>
    <t xml:space="preserve">6.1</t>
  </si>
  <si>
    <t xml:space="preserve">Подпрограмма "Совершенствование и развитие гражданской обороны, защиты населения и территории, обеспечение пожарной безопасности и безопасности людей на водных объектах ЗАТО г. Радужный Владимирской области"</t>
  </si>
  <si>
    <t xml:space="preserve">I Совершенствование и развитие гражданской обороны, защиты населения и территории, обеспечение пожарной безопасности и безопасности людей на водных объектах</t>
  </si>
  <si>
    <t xml:space="preserve">Оснащение ЗПУ средствами связи, и другим оборудованием</t>
  </si>
  <si>
    <t xml:space="preserve">Оснащение оперативной группы КЧС и ОПБ ЗАТО г. Радужный:
</t>
  </si>
  <si>
    <t xml:space="preserve">2.2.1.</t>
  </si>
  <si>
    <t xml:space="preserve">приобретение  первичных средств пожаротушения:                                                                           - ранцевые огнетушители 2 шт.;                                                                       - мотопомпа.</t>
  </si>
  <si>
    <t xml:space="preserve">Приобретение  и установка кондиционера</t>
  </si>
  <si>
    <t xml:space="preserve">2.4.</t>
  </si>
  <si>
    <t xml:space="preserve">Приобретение запасных частей для орг. техники.</t>
  </si>
  <si>
    <t xml:space="preserve">2.5.</t>
  </si>
  <si>
    <t xml:space="preserve"> Приобретение программного обеспечения Windows-10</t>
  </si>
  <si>
    <t xml:space="preserve">2.6.</t>
  </si>
  <si>
    <t xml:space="preserve">Приобретение монитора для компьютера</t>
  </si>
  <si>
    <t xml:space="preserve">Приобретен монитор для компьютера</t>
  </si>
  <si>
    <t xml:space="preserve">2.7.</t>
  </si>
  <si>
    <t xml:space="preserve">Текущий ремонт административно-бытового здания очистных сооружений северной группы 2 очереди на территории ЗАТО г. Радужный Владимирской области для размещения ЗПУ города. Ограждение территории ОССГ-2 очереди, на которой расположено ЗПУ.</t>
  </si>
  <si>
    <t xml:space="preserve">Произведен текущий ремонт дминистративно-бытового здания очистных сооружений северной группы 2 очереди на территории ЗАТО г. Радужный Владимирской области для размещения ЗПУ города. Ограждение территории ОССГ-2 очереди, на которой расположено ЗПУ.</t>
  </si>
  <si>
    <t xml:space="preserve">Приобретение проти-вогазов фильтрующих (ГП-7) </t>
  </si>
  <si>
    <t xml:space="preserve">Приобретение респираторов типа Р-2 </t>
  </si>
  <si>
    <t xml:space="preserve">3.3.</t>
  </si>
  <si>
    <t xml:space="preserve">Приобретение носимых радиостанций </t>
  </si>
  <si>
    <t xml:space="preserve">Приобретение индивидуальных противохимических пакетов</t>
  </si>
  <si>
    <t xml:space="preserve">Приобретение комплектов одежды (костюмы МЧС)</t>
  </si>
  <si>
    <t xml:space="preserve">Участие в учебно-методических сборах руководящего состава городского звена РСЧС, проводимых вышестоящим руководством (5 чел.);</t>
  </si>
  <si>
    <t xml:space="preserve">4.2.</t>
  </si>
  <si>
    <t xml:space="preserve">Оснащение учебно-консультационного пункта: </t>
  </si>
  <si>
    <t xml:space="preserve">4.2.1.</t>
  </si>
  <si>
    <t xml:space="preserve">Приобретение (обновление) информационных стендов, буклетов, плакатов, учебной литературы. </t>
  </si>
  <si>
    <t xml:space="preserve">4.2.2.</t>
  </si>
  <si>
    <t xml:space="preserve">Подписка на периодические печатные издания</t>
  </si>
  <si>
    <t xml:space="preserve">4.2.3.</t>
  </si>
  <si>
    <t xml:space="preserve">Приобретение кресел для офиса</t>
  </si>
  <si>
    <t xml:space="preserve">4.2.4.</t>
  </si>
  <si>
    <t xml:space="preserve">Приобретение факса</t>
  </si>
  <si>
    <t xml:space="preserve">4.3.</t>
  </si>
  <si>
    <t xml:space="preserve">Обучение должност-ных лиц по ГО и РСЧС на курсах повышения квали-фикации в ГБОУДОВО "УМЦ  ГОЧС Владимирской области"</t>
  </si>
  <si>
    <t xml:space="preserve">Проведено обучение должностных лиц по ГО и РСЧС на курсах повышения квали-фикации в ГБОУДОВО "УМЦ  ГОЧС Владимирской области"</t>
  </si>
  <si>
    <t xml:space="preserve">4.4.</t>
  </si>
  <si>
    <t xml:space="preserve">Наглядная агитация по вопросам ГОЧС и пожар-ной безопасности на ули- цах  в местах массового скопления людей и в административных зданиях города</t>
  </si>
  <si>
    <t xml:space="preserve">4.5.</t>
  </si>
  <si>
    <t xml:space="preserve">Проведение учебно-методических сборов, учений, тренировок и соревнований на территории города:</t>
  </si>
  <si>
    <t xml:space="preserve">4.5.1.</t>
  </si>
  <si>
    <t xml:space="preserve">Учебно-методичес-кий сбор по подведению итогов деятельности грод-ского звена РСЧС ЗАТО г. Радужный Владимирской области за прошедший год (1 сбор). (Приобретение поощрительных призов, грамот, рамок для грамот   и ценных подарков для поощрения руководящего состава городского звена РСЧС ЗАТО г. Радужный Владимирской области)</t>
  </si>
  <si>
    <t xml:space="preserve">Проведен Учебно-методический сбор по подведению итогов деятельности грод-ского звена РСЧС ЗАТО г. Радужный Владимирской области за прошедший год . (Приобретеы поощрительных призы, грамоыт, рамки для грамот   и ценные подарки  для поощрения руководящего состава городского звена РСЧС ЗАТО г. Радужный Владимирской области)</t>
  </si>
  <si>
    <t xml:space="preserve">4.6.</t>
  </si>
  <si>
    <t xml:space="preserve">Приобретение телевизора</t>
  </si>
  <si>
    <t xml:space="preserve">Организация и обеспечение мероприятий по гражданской обороне:</t>
  </si>
  <si>
    <t xml:space="preserve">5.1.</t>
  </si>
  <si>
    <t xml:space="preserve">Организация, проведение и выполнение мероприятий учений и тренировок по гражданской обороне:</t>
  </si>
  <si>
    <t xml:space="preserve">5.1.1.</t>
  </si>
  <si>
    <t xml:space="preserve">Организация питания аварийно-спасательной команды повышенной готовности, оперативной группы администрации города</t>
  </si>
  <si>
    <t xml:space="preserve">Организовано питание аварийно-спасательной команды повышенной готовности</t>
  </si>
  <si>
    <t xml:space="preserve">5.1.2</t>
  </si>
  <si>
    <t xml:space="preserve">Специальная  обработка автотранспорта, требуемая для проведения мероприятий по гражданской обороне и чрезвычайным ситуациям</t>
  </si>
  <si>
    <t xml:space="preserve">ИТОГО по разделу I:</t>
  </si>
  <si>
    <t xml:space="preserve">II Организация работ по недопущению и ликвидации чрезвычайных ситуаций</t>
  </si>
  <si>
    <t xml:space="preserve">Подготовка (восста-новление) инженерной, автомобильной и пожарной  техники аварийно-спаса-тельной команды повы-шенной готовности городского звена РС ЧС к реагированию на аварийные ситуации (приобретение запасных частей для инженерной, автомобильной и пожарной техники) </t>
  </si>
  <si>
    <t xml:space="preserve">Приобретены аккумуляторы для  пожарной  техники аварийно-спасательной команды повышенной готовности городского звена РС ЧС </t>
  </si>
  <si>
    <t xml:space="preserve">Развитие и материаль-ная поддержка ДПО на территории ЗАТО г. Ра-дужный (покупка ценных подарков, призов для членов ДПО и т.д.)</t>
  </si>
  <si>
    <t xml:space="preserve">Поддержание в рабочем состоянии резер-вной электрической станции: Содержание и обслуживание автономной газодизельной тепло-элект-ростанции на территории ЗАТО  г. Радужный Владимирской области</t>
  </si>
  <si>
    <t xml:space="preserve">Содержалась и обслуживалась автономная газодизельная тепло-электростанция </t>
  </si>
  <si>
    <t xml:space="preserve">Расходы, связанные с бесперебойной эксплуа-тацией в пожароопасный период служебного автомо-биля, находящегося в экс-плуатации МКУ "УГОЧС" ЗАТО г. Радужный</t>
  </si>
  <si>
    <t xml:space="preserve">0,000,00</t>
  </si>
  <si>
    <t xml:space="preserve">Возмещение расходов предприятиям, привлек-аемым для ликвидации чрезвычайных ситуаций на территории ЗАТО г.Радужный</t>
  </si>
  <si>
    <t xml:space="preserve">Возмещены расходы предприятиям, привлек-аемым для ликвидации чрезвычайных ситуаций на территории ЗАТО г.Радужный (приобретение фекальных насосов для КНС </t>
  </si>
  <si>
    <t xml:space="preserve">Создание резерва медицинского имущества и медикаментов для ликвидации чрезвычайных ситуаций на территории ЗАТО г.Радужный.</t>
  </si>
  <si>
    <t xml:space="preserve">Эвакуация и хранение  транспортных средств, выявленных безхозяйными</t>
  </si>
  <si>
    <t xml:space="preserve">1.8. Расходы на развитие  единой дежурной диспет-черской службы  ЗАТО г. Радужный (ЕДДС):                                     -приобретение организаци-онной техники,                       - приобретение мебели, приобретение и установка кондиционера,                                                                                                                                                                                        - ремонт помещений ЕДДС,                                                - приобретение источника бесперебойного питания;                                                                                 -приобретение обору-дования для обеспечения качественного проведения видеоконференций;                                                                                  - приобретение метеостанции для слеженияза значениями показаний погодных условий;                                                                                   -ремонт резервного источника питания.</t>
  </si>
  <si>
    <t xml:space="preserve">                                                  Приобретены: источник бесперебойного питания,                                                                               оборудованияе для обеспечения качественного проведения видеоконференций и  метеостанции для слеженияза значениями показаний погодных условий.</t>
  </si>
  <si>
    <t xml:space="preserve">Возмещение  органи-зациям, привлекаемым для ликвидации чрезвычайных ситуаций на территории ЗАТО г.Радужный в связи с  угрозой здоровью и жизни граждан из-за безнадзорных (бездомных) животных</t>
  </si>
  <si>
    <t xml:space="preserve">Приобретение катализатора горения мазута, для пригодности его к использованию в качестве резервного топлива в отопительный период</t>
  </si>
  <si>
    <t xml:space="preserve">1.11.</t>
  </si>
  <si>
    <t xml:space="preserve">Приобретение запасных частей для пожарной техники аварийно-спасательной команды повышенной готовности городского звена РС ЧС </t>
  </si>
  <si>
    <t xml:space="preserve">1.12.</t>
  </si>
  <si>
    <t xml:space="preserve">Вырубка деревьев  на территории образова-тельных учреждений</t>
  </si>
  <si>
    <t xml:space="preserve">1.13.</t>
  </si>
  <si>
    <t xml:space="preserve">Ремонт и обслужи-вание резервного источника питания </t>
  </si>
  <si>
    <t xml:space="preserve">1.14.</t>
  </si>
  <si>
    <t xml:space="preserve">Лабораторное испытание противогазов для признания дальнейшей пригодности (не пригод-ности) к эксплуатации</t>
  </si>
  <si>
    <t xml:space="preserve">1.15.</t>
  </si>
  <si>
    <t xml:space="preserve">Приобретение извещателей дымовых автономных </t>
  </si>
  <si>
    <t xml:space="preserve">1.16.</t>
  </si>
  <si>
    <t xml:space="preserve">Приобретение 3 бензиновых генераторов (резервных сточников электропитания, матери-алов для  их подключения)</t>
  </si>
  <si>
    <t xml:space="preserve">1.17.</t>
  </si>
  <si>
    <t xml:space="preserve">Приобретение двух фекальных насосов (реж.сист.) "Vodotok" НСП-2200 для  предупреждения и ликвилации чрезвычай-ных ситуаций на террито-рии ЗАТО г.Радужный.</t>
  </si>
  <si>
    <t xml:space="preserve">1.18</t>
  </si>
  <si>
    <t xml:space="preserve">Вырубка мелколесья и кустарника на части территории 17 квартала ЗАТО г. Радужный;               - на территории квартала 7/1</t>
  </si>
  <si>
    <t xml:space="preserve">Произведена вырубкамелколесья и кустарника на части территории 17 квартала ЗАТО г. Радужный</t>
  </si>
  <si>
    <t xml:space="preserve">1.19.</t>
  </si>
  <si>
    <t xml:space="preserve">Проведение противопожарных мероприятий (уничтожение порубочных остатков, скошенной травы и других горючих отходов) на территории ЗАТО г. Радужный</t>
  </si>
  <si>
    <t xml:space="preserve">проведены противопожарные мероприятий (уничтожение порубочных остатков, скошенной травы и других горючих отходов) на территории ЗАТО г. Радужный</t>
  </si>
  <si>
    <t xml:space="preserve">1.20</t>
  </si>
  <si>
    <t xml:space="preserve">Демонтажные работы объекта:             областной  онкологический центр (блок А), в том числе водопонижеие существующего котлована. (В целях устранения угрозы здоровью и жизни жителей города)</t>
  </si>
  <si>
    <t xml:space="preserve">Произведены демонтажные работы объекта:             областной  онкологический центр (блок А), в том числе водопонижеие существующего котлована</t>
  </si>
  <si>
    <t xml:space="preserve">ИТОГО по разделу II:</t>
  </si>
  <si>
    <t xml:space="preserve">III Организация мероприятий по гражданской обороне</t>
  </si>
  <si>
    <t xml:space="preserve"> Фонд оплаты труда сформирован согласно штатного расписания      </t>
  </si>
  <si>
    <t xml:space="preserve"> Уплата страховых взносов 30,2% от Фонда оплаты труда (Вторая часть "Налогового Кодекса РФ")</t>
  </si>
  <si>
    <t xml:space="preserve"> Произведена оплата страховых взносов 30,2% от Фонда оплаты труда </t>
  </si>
  <si>
    <t xml:space="preserve"> Услуги связи (по установленному лимиту):</t>
  </si>
  <si>
    <t xml:space="preserve">1.3.1.</t>
  </si>
  <si>
    <t xml:space="preserve"> Услуги телефонной, факсимильной, сотовой связи, радиосвязи,    Интернет-провайдеров         </t>
  </si>
  <si>
    <t xml:space="preserve">  Произведена оплата услуг телефонной, факсимильной, сотовой связи, радиосвязи,    Интернет-провайдеров         </t>
  </si>
  <si>
    <t xml:space="preserve"> Коммунальные услуги (по установленному лимиту)</t>
  </si>
  <si>
    <t xml:space="preserve"> Работы, услуги по содержанию имущества (по установленному нормативу):</t>
  </si>
  <si>
    <t xml:space="preserve">1.5.1.</t>
  </si>
  <si>
    <t xml:space="preserve"> Ремонт производственного инвентаря, ремонт и обслуживание множительной техники</t>
  </si>
  <si>
    <t xml:space="preserve">Произведен ремонт и заправка катриджей </t>
  </si>
  <si>
    <t xml:space="preserve">1.5.2.</t>
  </si>
  <si>
    <t xml:space="preserve"> Обслуживание системы связи и оповещения 3100х12м</t>
  </si>
  <si>
    <t xml:space="preserve"> Произведена оплата за обслуживание системы связи и оповещения</t>
  </si>
  <si>
    <t xml:space="preserve">1.5.3.</t>
  </si>
  <si>
    <t xml:space="preserve"> Обслуживание линейных сооружений радиотрансляционной уличной сети  уличной РТСУ 1819,61х12мес.</t>
  </si>
  <si>
    <t xml:space="preserve">Произведена оплата за обслуживание линейных сооружений радиотрансляционной уличной сети  уличной РТСУ </t>
  </si>
  <si>
    <t xml:space="preserve">1.5.4.</t>
  </si>
  <si>
    <t xml:space="preserve"> Техническое обслуживание системы оперативной диспетчерской связи "Каскад-14"    1141,08х 12 м</t>
  </si>
  <si>
    <t xml:space="preserve"> Произведена оплата за техническое обслужива-ние системы оперативной диспет-черской связи "Каскад-14"    </t>
  </si>
  <si>
    <t xml:space="preserve"> Прочие работы, услуги (по установленным нормативам):</t>
  </si>
  <si>
    <t xml:space="preserve">1.6.1.</t>
  </si>
  <si>
    <t xml:space="preserve">Предоставление комплекса ресурсов для размещения технологического оборудования </t>
  </si>
  <si>
    <t xml:space="preserve">Произведена оплата за предоставление комплекса ресурсов для размещения технологического оборудования </t>
  </si>
  <si>
    <t xml:space="preserve">1.6.2.</t>
  </si>
  <si>
    <t xml:space="preserve">Програмное обеспечение: Антивирусная программа   2 шт.4000; Сбис 6000, сервисное обслуживание системы 1С</t>
  </si>
  <si>
    <t xml:space="preserve">Приобретено програмное обес-печение: Антивирусная програм-ма   2 шт.4000; Сбис 6000, сервисное обслуживание системы 1С</t>
  </si>
  <si>
    <t xml:space="preserve">1.6.3.</t>
  </si>
  <si>
    <t xml:space="preserve">Передача на хранение и оперативное использование расходных материалов и имущества, приобретенных в качестве пополняемого резерва на случай ЧС.</t>
  </si>
  <si>
    <t xml:space="preserve">Произведена оплата за хранение  расходных материалов и имущества, приобретенных в качестве пополняемого резерва на случай ЧС.</t>
  </si>
  <si>
    <t xml:space="preserve">Услуги по диагностике неисправностей оборудования, сбору, транспортированию, обработке оборудования, утратившего потребительские свойства</t>
  </si>
  <si>
    <t xml:space="preserve">Прочие расходы ( по установленному нормативу):</t>
  </si>
  <si>
    <t xml:space="preserve">1.7.1.</t>
  </si>
  <si>
    <t xml:space="preserve">уплата налога на имущество</t>
  </si>
  <si>
    <t xml:space="preserve"> 1.8. Увеличение стоимости материальных запасов ( по установленному лимиту):</t>
  </si>
  <si>
    <t xml:space="preserve">1.8.1.</t>
  </si>
  <si>
    <t xml:space="preserve">Приобретение канцелярских товаров (ручки, стержни, бумага писчая, бумага для множительных работ)</t>
  </si>
  <si>
    <t xml:space="preserve">Приобретены канцелярские товары</t>
  </si>
  <si>
    <t xml:space="preserve">1.8.2.</t>
  </si>
  <si>
    <t xml:space="preserve">расходные материалы для компьютерной техники </t>
  </si>
  <si>
    <t xml:space="preserve"> Приобретены расходные материалы для компьютепной техники </t>
  </si>
  <si>
    <t xml:space="preserve">Проведение специальной оценки условий труда в МКУ "УГОЧС" ЗАТО г. Радужный Владимирской области </t>
  </si>
  <si>
    <t xml:space="preserve">Проведена специальная оценка условий трудав МКУ "УГОЧС" ЗАТО г. Радужный Владимирской области </t>
  </si>
  <si>
    <t xml:space="preserve">ИТОГО по разделу III:</t>
  </si>
  <si>
    <t xml:space="preserve">IV Создание и использование финансового резерва для выполнения мероприятий городского значения по ликвидации аварийных ситуаций и ЧС, возникающих  в системах жизнеобеспечения города и сбоев подачи энергоресурсов для населения города</t>
  </si>
  <si>
    <t xml:space="preserve">Резерв на создание и использование ресурсов по финансированию мероприятий городского значения по предупреждению и  ликвидации аварийных ситуаций в системах жизнеобеспечения города и сбоев подачи энергоресурсов для населения города, в том числе на авансирование  оплаты энергоресурсов</t>
  </si>
  <si>
    <t xml:space="preserve">ИТОГО по разделу IV:</t>
  </si>
  <si>
    <t xml:space="preserve">ВСЕГО по подпрограмме:</t>
  </si>
  <si>
    <t xml:space="preserve">II  Подпрограмма " Безопасный город"</t>
  </si>
  <si>
    <t xml:space="preserve">I Внедрение и развитие аппаратно-программного комплекса "Безопасный город"</t>
  </si>
  <si>
    <t xml:space="preserve">Абонентская плата за каналы  подключения  КТСО     П-166 в единую систему оповещения области (предоставление в пользование аналогового внутризонового канала связи (ТЧ)</t>
  </si>
  <si>
    <t xml:space="preserve">Произведена абонентская плата каналов связи</t>
  </si>
  <si>
    <t xml:space="preserve">Создание рабочего проекта "Система обеспечения вызова оперативных служб через единый номер "112" на базе ЕДДС ЗАТО г. Радужный"</t>
  </si>
  <si>
    <t xml:space="preserve">Предоставление в пользование пар металлических жил кабеля  (прямые провода -2, канал ТЧ) </t>
  </si>
  <si>
    <t xml:space="preserve">Произведена оплата каналов связи</t>
  </si>
  <si>
    <t xml:space="preserve">Развитие и поддержание в рабочем состоянии системы оповещения населения ЗАТО г. Радужный Владимирской области и аппаратуры связи                                                                                  - закупка обрудования для обеспечения оперативной связи с экстренными службами города;                                                                         - подключение оборудования, наладка его работы и техническое обслуживание                                                                                            - приобретение резервного комплекта аппаратуры для оповещения руководящего состава города;                                                                           - приобретение сирены С-40 для оповещения населения города, ее подключение и наладка.</t>
  </si>
  <si>
    <t xml:space="preserve">Реализация мероприятий по построению (развитию)  и внедрению АПК "Безопасный город" на территории ЗАТО г. Радужный, в том числе:</t>
  </si>
  <si>
    <t xml:space="preserve">1.4.1.</t>
  </si>
  <si>
    <t xml:space="preserve">Подключение, инсталляция Ethernet-порта с высокой срочностью,  организация канала VPN (основной + резервный)</t>
  </si>
  <si>
    <t xml:space="preserve">1.4.2.</t>
  </si>
  <si>
    <t xml:space="preserve">Абонентская плата в месяц за канал VPN, в зависимости от скорости (1024 Кбит/с) (основной канал + резервный)</t>
  </si>
  <si>
    <t xml:space="preserve">Произведена абонентская плата за   канал VPN</t>
  </si>
  <si>
    <t xml:space="preserve">1.4.3.</t>
  </si>
  <si>
    <t xml:space="preserve">Разработка проектно-сметной документации на построение (развитие) и внедрение АПК "Безопасный город"</t>
  </si>
  <si>
    <t xml:space="preserve">Создание системы обеспечения вызова экстренных служб по единому номеру "112" (оснащение ЕДДС двумя автоматизированными рабочими местами)</t>
  </si>
  <si>
    <t xml:space="preserve">ИТОГО по пункту 1</t>
  </si>
  <si>
    <t xml:space="preserve">II. Формирование      эффективной      многоуровневой системы мониторинга, предупреждения и профилактики, возможных       угроз       чрезвычайных       ситуаций, правонарушений      и      явлений      террористической, экстремистской деятельности, разработка единых функциональных и технических требований     к    аппаратно-программным     средствам, ориентированных   на   идентификацию   потенциальных точек   уязвимости,   прогнозирование,   реагирование   и предупреждение    угроз    обеспечения    безопасности  муниципального образования.
</t>
  </si>
  <si>
    <t xml:space="preserve">Проведение государственной экспертизы технического проекта АПК «Безопасный город» </t>
  </si>
  <si>
    <t xml:space="preserve">Проведение обучения персонала АПК «Безопасный город» на базе ГБОУ ДО «УМЦ по гражданской обороне и чрезвы- чайным ситуациям  Владимирской области»</t>
  </si>
  <si>
    <t xml:space="preserve">Приобретение и установка видеостены для вывода сложного высокодетализированного изображения.</t>
  </si>
  <si>
    <t xml:space="preserve">Обустройство и оснащение поста метеорологического  мониторинга</t>
  </si>
  <si>
    <t xml:space="preserve">Развитие системы экстренного голосового оповещения населения (закупка, установка и обслуживание громкоговорителей) 
</t>
  </si>
  <si>
    <t xml:space="preserve">Проведение приёмочных испытаний, ввод в эксплуатацию АПК «Безопасный город»  на территории ЗАТО г. Радужный Владимирской области</t>
  </si>
  <si>
    <t xml:space="preserve">Итого по пункту 2</t>
  </si>
  <si>
    <t xml:space="preserve">
III. Интеграция существующих и перспективных федеральных, региональных и муниципальных информационных систем,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(видеокамер, датчиков, гидропостов и т.д. и комплекса средств автоматизации (далее КСА) муниципального и регионального уровней
</t>
  </si>
  <si>
    <t xml:space="preserve">Разработка технического решения и сметы СМР объекта: Сервер городской системы видеонаблюдения (СВН).  </t>
  </si>
  <si>
    <t xml:space="preserve">Приобретение сервера для сбора и хранения информации (1 очередь, до 100 камер)</t>
  </si>
  <si>
    <t xml:space="preserve">Приобретение Операционной системы (ОС) для сервера</t>
  </si>
  <si>
    <t xml:space="preserve">Монтаж, подключение и настройка сервера (1 квартал, дом 55)</t>
  </si>
  <si>
    <t xml:space="preserve">Организация бесперебойного питания серверного оборудования (1 квартал, дом 55)</t>
  </si>
  <si>
    <t xml:space="preserve">3.6.</t>
  </si>
  <si>
    <t xml:space="preserve">Разработка технического решения и сметы СМР объекта: Подключение существующих объектов СВН муниципального образования.  </t>
  </si>
  <si>
    <t xml:space="preserve">3.7.</t>
  </si>
  <si>
    <t xml:space="preserve">Подключение к серверу существующих объектов средств видеонаблюдения (СВН) муниципального образования (Стела, Дежурная часть, Администрация, КПП-1, КПП-2, Парк и др.)</t>
  </si>
  <si>
    <t xml:space="preserve">3.8.</t>
  </si>
  <si>
    <t xml:space="preserve">Приобретение и монтаж Автоматизированного рабочего места (АРМ) оператора СВН в ЕДДС</t>
  </si>
  <si>
    <t xml:space="preserve">3.9.</t>
  </si>
  <si>
    <t xml:space="preserve">Аренда каналов связи </t>
  </si>
  <si>
    <t xml:space="preserve">3.10.</t>
  </si>
  <si>
    <t xml:space="preserve">Разработка технического решения и сметы СМР объекта: “Межквартальная полоса: Остановка общественного транспорта” и “Межквартальная полоса: Ситуационный контроль” </t>
  </si>
  <si>
    <t xml:space="preserve">3.10.1.</t>
  </si>
  <si>
    <t xml:space="preserve">Монтаж и  подключение СВН  Межквартальная полоса: Остановка общественного транспорта</t>
  </si>
  <si>
    <t xml:space="preserve">3.10.2.</t>
  </si>
  <si>
    <t xml:space="preserve">Монтаж и  подключение СВН  Межквартальная полоса: Ситуационный контроль</t>
  </si>
  <si>
    <t xml:space="preserve">Произведен монтаж и  подключение СВН  Межквартальная полоса: Ситуационный контроль</t>
  </si>
  <si>
    <t xml:space="preserve">3.11.</t>
  </si>
  <si>
    <t xml:space="preserve">Разработка технического решения и сметы СМР объекта: “Торговая площадь” </t>
  </si>
  <si>
    <t xml:space="preserve">3.11.1.</t>
  </si>
  <si>
    <t xml:space="preserve">Монтаж и  подключение СВН  "Торговая площадь"</t>
  </si>
  <si>
    <t xml:space="preserve">3.12.</t>
  </si>
  <si>
    <t xml:space="preserve">Разработка технического решения и сметы СМР объекта: “Поклонный крест”</t>
  </si>
  <si>
    <t xml:space="preserve">3.12.1.</t>
  </si>
  <si>
    <t xml:space="preserve">Монтаж и  подключение СВН "Остановка общественного транспорта: Поклонный крест"</t>
  </si>
  <si>
    <t xml:space="preserve">3.13.</t>
  </si>
  <si>
    <t xml:space="preserve">Техническое обслуживание СВН</t>
  </si>
  <si>
    <t xml:space="preserve">Проведено техническое обслуживание СВН</t>
  </si>
  <si>
    <t xml:space="preserve">3.14.</t>
  </si>
  <si>
    <t xml:space="preserve">Разработка технического решения и сметы СМР объекта: “Межквартальная полоса: Большой межквартальный проезд”, “Межквартальная полоса: Малый межквартальный проезд”, “Межквартальная полоса: Переход пешеходный (4шт.)” </t>
  </si>
  <si>
    <t xml:space="preserve">3.14.1.</t>
  </si>
  <si>
    <t xml:space="preserve">Монтаж и подключение СВН «Межквартальная полоса: Большой межквартальный проезд»</t>
  </si>
  <si>
    <t xml:space="preserve">3.14.2.</t>
  </si>
  <si>
    <t xml:space="preserve">Монтаж и подключение СВН «Межквартальная полоса: Малый межквартальный проезд»</t>
  </si>
  <si>
    <t xml:space="preserve">3.14.3.</t>
  </si>
  <si>
    <t xml:space="preserve">Монтаж и подключение СВН «Межквартальная полоса: Переход пешеходный (4шт.)»</t>
  </si>
  <si>
    <t xml:space="preserve">3.15.</t>
  </si>
  <si>
    <t xml:space="preserve">Разработка технического решения и сметы СМР объекта:                                                                   “Въезд в жилую зону: перекресток 1 квартал, дом 1”,                                                                               “Въезд в жилую зону: перекресток 3 квартал, дом 10”,                                                                                                     “Въезд в жилую зону 1 квартал, дом 16” </t>
  </si>
  <si>
    <t xml:space="preserve">3.15.1.</t>
  </si>
  <si>
    <t xml:space="preserve">Монтаж и подключение СВН «Въезд в жилую зону: перекресток 1 квартал, дом 1»</t>
  </si>
  <si>
    <t xml:space="preserve">3.15.2.</t>
  </si>
  <si>
    <t xml:space="preserve">Монтаж и подключение СВН «Въезд в жилую зону: перекресток 3 квартал, дом 10»</t>
  </si>
  <si>
    <t xml:space="preserve">3.15.3.</t>
  </si>
  <si>
    <t xml:space="preserve">Монтаж и подключение СВН «Въезд в жилую зону: перекресток 1 квартал, дом 16»</t>
  </si>
  <si>
    <t xml:space="preserve">3.16.</t>
  </si>
  <si>
    <t xml:space="preserve">Разработка технического решения и сметы СМР объекта: “Перекресток “Владимир 30” </t>
  </si>
  <si>
    <t xml:space="preserve">3.16.1.</t>
  </si>
  <si>
    <t xml:space="preserve">Монтаж и подключение СВН «Перекресток «Владимир 30»</t>
  </si>
  <si>
    <t xml:space="preserve">3.17.</t>
  </si>
  <si>
    <t xml:space="preserve">Разработка технического решения и сметы СМР объекта: “Въезд в жилую зону: перекресток 3 квартал, дом 19 (Благодар)”, “Въезд в жилую зону: перекресток 3 квартал, дом 22 (Лесопарк)” </t>
  </si>
  <si>
    <t xml:space="preserve">3.17.1.</t>
  </si>
  <si>
    <t xml:space="preserve">Монтаж и подключение СВН «Въезд в жилую зону: перекресток 3 квартал, дом 19 (Благодар)»</t>
  </si>
  <si>
    <t xml:space="preserve">3.17.2.</t>
  </si>
  <si>
    <t xml:space="preserve">Монтаж и подключение СВН «Проход в жилую зону: перекресток 3 квартал, дом 22 (Лесопарк)»</t>
  </si>
  <si>
    <t xml:space="preserve">3.18.</t>
  </si>
  <si>
    <t xml:space="preserve">Разработка технического решения и сметы СМР объекта: “Рыночная площадь”, “Школьный стадион” </t>
  </si>
  <si>
    <t xml:space="preserve">3.18.1.</t>
  </si>
  <si>
    <t xml:space="preserve">Монтаж и подключение СВН «Рыночная площадь»</t>
  </si>
  <si>
    <t xml:space="preserve">3.18.2.</t>
  </si>
  <si>
    <t xml:space="preserve">Монтаж и подключение СВН «Школьный стадион»</t>
  </si>
  <si>
    <t xml:space="preserve">3.19.</t>
  </si>
  <si>
    <t xml:space="preserve">Разработка технического решения и сметы СМР объекта: “Системы безопасности многоквартирного жилого дома” </t>
  </si>
  <si>
    <t xml:space="preserve">3.19.1.</t>
  </si>
  <si>
    <t xml:space="preserve">Монтаж и подключение опытного образца систем безопасности многоквартирного жилого дома (доступ в подъезд, доступ в тех.помещения, газоанализатор и др.)</t>
  </si>
  <si>
    <t xml:space="preserve">3.20.</t>
  </si>
  <si>
    <t xml:space="preserve">Приобретение сервера для сбора и хранения информации (2 очередь, резерв и дополнительное дисковое пространство)</t>
  </si>
  <si>
    <t xml:space="preserve">3.21.</t>
  </si>
  <si>
    <t xml:space="preserve"> Монтаж и подключение СВН «Стелла»</t>
  </si>
  <si>
    <t xml:space="preserve">Произведен монтаж и подключение СВН «Стелла»</t>
  </si>
  <si>
    <t xml:space="preserve">Итого по пункту 3</t>
  </si>
  <si>
    <t xml:space="preserve">ВСЕГО ПО ПОДПРОГРАММЕ:</t>
  </si>
  <si>
    <t xml:space="preserve">ВСЕГО ПО ПРОГРАММЕ</t>
  </si>
  <si>
    <t xml:space="preserve">7.</t>
  </si>
  <si>
    <t xml:space="preserve">Отчет о реализации муниципальной программы «Обеспечение доступным и комфортным жильем населения ЗАТО г.Радужный Владимирской области», в том числе:</t>
  </si>
  <si>
    <t xml:space="preserve">1. Подпрограмма «Обеспечение территории ЗАТО г. Радужный Владимирской области документацией для осуществления градостроительной деятельности"</t>
  </si>
  <si>
    <t xml:space="preserve">6. Оказание услуг по внесению в Единый государственный реестр недвижимости сведений с координатным описанием границ муниципального образования городской округ ЗАТО г.Радужный, границ населенного пункта город Радужный Владимирской области, по корректировке границ территориальных зон, устанавливаемых правилами землепользования и застройки ЗАТО г.Радужный Владимирской области</t>
  </si>
  <si>
    <t xml:space="preserve">Внесены сведения в Единый государственный реестр</t>
  </si>
  <si>
    <t xml:space="preserve">2. Подпрограмма  "Стимулирование развития жилищного строительства ЗАТО  г. Радужный Владимирской области "</t>
  </si>
  <si>
    <t xml:space="preserve">Строительство наружных сетей водоотведения. Владимирская обл., ЗАТО г. Радужный,  квартал 7/1</t>
  </si>
  <si>
    <t xml:space="preserve">построены наружные сети водоотведения для 11 земельных участков для многодетных семей</t>
  </si>
  <si>
    <t xml:space="preserve">Строительство временной дороги в 7/1 квартале ЗАТО г. Радужный Владимирской  области</t>
  </si>
  <si>
    <t xml:space="preserve">построена временная дорога в 7/1 квартале 193,8 м.п.</t>
  </si>
  <si>
    <t xml:space="preserve">3. Подпрограмма «Обеспечение жильем многодетных семей ЗАТО  г. Радужный Владимирской области"</t>
  </si>
  <si>
    <t xml:space="preserve">5. Предоставление многодетным семьям социальных выплат на строительство индивидуального жилого дома </t>
  </si>
  <si>
    <t xml:space="preserve">1 семья</t>
  </si>
  <si>
    <t xml:space="preserve">4.Подпрограмма «Создание условий для обеспечения доступным и комфортным жильем отдельных категорий граждан ЗАТО г.Радужный Владимирской области, установленных законодательством»</t>
  </si>
  <si>
    <t xml:space="preserve">Оказание поддержки нуждающимся в улучшении жилищных условий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 Представление жилищных субсидий</t>
  </si>
  <si>
    <t xml:space="preserve">5.Подпрограмма «Социальное жилье ЗАТО г.Радужный Владимирской области»</t>
  </si>
  <si>
    <t xml:space="preserve">2.1.2 Проектно-изыскательские  работы (ПИР) на строительство  многоквартирного дома </t>
  </si>
  <si>
    <t xml:space="preserve">получена проектно-сметная документация на строительство многоквартирного дома</t>
  </si>
  <si>
    <t xml:space="preserve">Приобретение благоустроенных жилых помещений (квартир) во вновь построенных домах для обеспечения жильем граждан, признанных в установленном порядке нуждающимися в жилых помещениях на территории ЗАТО г. Радужный Владимирской области</t>
  </si>
  <si>
    <t xml:space="preserve">6.Подпрограмма «Обеспечение жильем молодых семей ЗАТО г.Радужный Владимирской области»</t>
  </si>
  <si>
    <t xml:space="preserve">Обеспечение жильем молодых семей</t>
  </si>
  <si>
    <t xml:space="preserve">8.</t>
  </si>
  <si>
    <t xml:space="preserve">Отчет о реализации муниципальной программы  "Энергосбережение и повышение надежности энергоснабжения в топливно-энпргетическом комплексе ЗАТО г.Радужный Владимирской области"</t>
  </si>
  <si>
    <t xml:space="preserve">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t>
  </si>
  <si>
    <t xml:space="preserve">75 шт. электрических счетчиков</t>
  </si>
  <si>
    <t xml:space="preserve">Текущий ремонт КЛЭП 10 кВТ от ТП-15-12 до ТП-15-22 , от трансформаторной подстанции ПС-110кВ «Радуга»(шкаф №2) до ЦРП-8 (камера №12)(участок №1 длиной 2х420м; участок №2 длиной 2х170м) </t>
  </si>
  <si>
    <t xml:space="preserve">Актуализация схемы водоснабжения и водоотведения, теплоснабжения</t>
  </si>
  <si>
    <t xml:space="preserve">Замена запорной арматуры на газопроводе с. Спасское-ГРП г.Радужный Владимирской области</t>
  </si>
  <si>
    <t xml:space="preserve">Финансирование  расходов на капитальный ремонт объектов, входящих в единую закрытую систему теплоснабжения на территории ЗАТО г. Радужный (концессионное соглашение №2015-01-ТС от 17.09.2015)</t>
  </si>
  <si>
    <t xml:space="preserve">Капитальные ремонты объектов теплоснабжения</t>
  </si>
  <si>
    <t xml:space="preserve">Финансирование  расходов на капитальный ремонт объектов, входящих в централизованную систему водоснабжения на территории ЗАТО г. Радужный (концессионное соглашение № 2015-02-ВС от 17.09.2015)</t>
  </si>
  <si>
    <t xml:space="preserve">Капитальные ремонты объектов водоснабжения</t>
  </si>
  <si>
    <t xml:space="preserve">9.</t>
  </si>
  <si>
    <t xml:space="preserve">Отчет о реализации муниципальной программы «Жилищно-коммунальный  комплекс ЗАТО г. Радужный Владимирской области», в том числе:</t>
  </si>
  <si>
    <t xml:space="preserve">Подпрограмма  "Развитие жилищно-коммунального комплекса ЗАТО г. Радужный Владимирской области"</t>
  </si>
  <si>
    <t xml:space="preserve">Содержание и обслуживание существующих  узлов учета тепловой энергии и воды в многоквартирных  домах. Реновация приборов с истекшими сроками эксплуатации</t>
  </si>
  <si>
    <t xml:space="preserve">заключен контракт на содержание и обслуживание существующих  узлов учета тепловой энергии и воды в многоквартирных  домах, реновация приборов с истекшими сроками эксплуатации</t>
  </si>
  <si>
    <t xml:space="preserve">Обслуживание системы пожарной сигнализации в муниципальных общежитиях</t>
  </si>
  <si>
    <t xml:space="preserve">заключен контракт на обслуживание системы пожарной сигнализации в муниципальных общежитиях</t>
  </si>
  <si>
    <t xml:space="preserve">Модернизация пожарной сигнализации в муниципальных общежитиях в том числе проектные работы </t>
  </si>
  <si>
    <t xml:space="preserve">заменене пожарная сигнализация в муниципальном общежитии № 3</t>
  </si>
  <si>
    <t xml:space="preserve">Обследование технического состояния лифтов в многоквартирных домах </t>
  </si>
  <si>
    <t xml:space="preserve">10 лифтов</t>
  </si>
  <si>
    <t xml:space="preserve">Взносы на ремонт  общего имущества многоквартирных домов в части муниципального жилья  </t>
  </si>
  <si>
    <t xml:space="preserve">кол-во помещений 605, площадь помещений 28,6 тыс. кв. м</t>
  </si>
  <si>
    <t xml:space="preserve">Устройство вентканалов на конек на скатных кровлях многоквартирных домов
</t>
  </si>
  <si>
    <t xml:space="preserve">Средства на обеспечение незаселенных муниципальных помещений коммунальными услугами (теплоснабжение)</t>
  </si>
  <si>
    <t xml:space="preserve">Замена стояков горячего, холодного водоснабжения, канализации  и санитарно-технические  работы в муниципальных квартирах    многоквартирных домов (текущий ремонт внутренних инженерных сетей)
</t>
  </si>
  <si>
    <t xml:space="preserve">Замена, ремонт газовых и электрических плит в муниципальных квартирах</t>
  </si>
  <si>
    <t xml:space="preserve">Замена оконных, оконно-балконных и дверных блоков в муниципальных общежитиях      (2017 г - общ. №1 и №2,    2018 г- общ №2, 2019, 2019 г. -общ №3)</t>
  </si>
  <si>
    <t xml:space="preserve">1.2.6.</t>
  </si>
  <si>
    <t xml:space="preserve">Ремонт осветительной сети сети в муниципальных общежитиях (2017 г - общ № 3 (правое крыло),   общ. №2; 2019 г. -общ. №1)</t>
  </si>
  <si>
    <t xml:space="preserve">1.2.13.</t>
  </si>
  <si>
    <t xml:space="preserve">Текущий ремонт  комнаты в муниципальном общежитии: (2019г : 9-6/2-210а)</t>
  </si>
  <si>
    <t xml:space="preserve">1.2.14.</t>
  </si>
  <si>
    <t xml:space="preserve">Текущий ремонт муниципальной квартиры (2019 г : 3-29-51)</t>
  </si>
  <si>
    <t xml:space="preserve">1.2.15.</t>
  </si>
  <si>
    <t xml:space="preserve">Текущий ремонт помещений кухонь в муниципальных общежитиях с заменой электрических плит</t>
  </si>
  <si>
    <t xml:space="preserve">Обслуживание, периодическая поверка и  ремонт  узлов учета тепловой энергии и воды  на вводах в город</t>
  </si>
  <si>
    <t xml:space="preserve">заключен контракт на реновацию, обслуживание, переодическую поверку и  ремонт  узлов учета тепловой энергии и воды  на вводах в город</t>
  </si>
  <si>
    <t xml:space="preserve">Услуги по диспетчеризации работы узлов учета  тепловой энергии, холодной и горячей воды,  установленных на вводах в город,  в многоквартирных домах, на объектах социально-культурного назначения</t>
  </si>
  <si>
    <t xml:space="preserve">заключен контракт на оказание услуг</t>
  </si>
  <si>
    <t xml:space="preserve">Средства для внесения управляющим организациям за содержание и ремонт муниципальных помещений жилого фонда  (разница в тарифах, муниц. доля текущего ремонта, содержание незаселенных помещений, дезинсекция муниц. помещений)</t>
  </si>
  <si>
    <t xml:space="preserve">Средства на возмещение выпадающих доходов  МУП "ЖКХ"  на списание безнадежной дебиторской задолженности, признанной нереальной к взысканию,  образовавшейся в результате неоплаты потребленных жилищно-коммунальных услуг, а также затрат на содержание и текущий ремонт многоквартирного дома физическими лицами, которые  ранее проживали в муниципальных помещениях многоквартирных домов ЗАТО г. Радужный, в соответствии с решением Совета народных депутатов (оплата жилищно- коммунальных услуг, в т. ч.  за вымороченное имущество)</t>
  </si>
  <si>
    <t xml:space="preserve">Обслуживание и ремонт  городской  системы видеонаблюдения и системы видеонаблюдения в здании администрации</t>
  </si>
  <si>
    <t xml:space="preserve">Заключен контракт на обслуживание  городской  системы видеонаблюдения и системы видеонаблюдения в здании администрации</t>
  </si>
  <si>
    <t xml:space="preserve">Услуги по предоставлению информации государственного учреждения "Владимирский областной центр по гидрометеорологии и мониторингу окружающей среды"</t>
  </si>
  <si>
    <t xml:space="preserve">Расходы на утилизацию ртутьсодержащих ламп населения</t>
  </si>
  <si>
    <t xml:space="preserve">394 шт.</t>
  </si>
  <si>
    <t xml:space="preserve"> Обслуживание городских бань</t>
  </si>
  <si>
    <t xml:space="preserve">заключен контракт на обслуживание городскиз бань</t>
  </si>
  <si>
    <t xml:space="preserve">6.1.</t>
  </si>
  <si>
    <t xml:space="preserve">Содержание и обслуживание городского кладбища традиционного захоронения</t>
  </si>
  <si>
    <t xml:space="preserve">заключен контракт на содержание и обслуживание городского кладбища традиционного захоронения</t>
  </si>
  <si>
    <t xml:space="preserve">6.3.</t>
  </si>
  <si>
    <t xml:space="preserve">Средства на погребение умерших, не имеющих родственников либо законного представителя, а также при отсутствии иных лиц, взявших на себя обязанность осуществить погребение (согласно  гарантированному перечню услуг на погребение)</t>
  </si>
  <si>
    <t xml:space="preserve">6.4.</t>
  </si>
  <si>
    <t xml:space="preserve">Установка электрических обогревателей в административном здании на территории городского кладбища</t>
  </si>
  <si>
    <t xml:space="preserve">7.1.</t>
  </si>
  <si>
    <t xml:space="preserve">Ремонт в административных зданиях (2019г-рем адм.здания  д.55 кв-л1: текущ. рем. крылеца входа с восточн стороны, кабинеты )</t>
  </si>
  <si>
    <t xml:space="preserve">7.5.</t>
  </si>
  <si>
    <t xml:space="preserve">Текущий ремонт кровли над помещением службы ритуальных услуг ( 9 квартал, дом 6 )</t>
  </si>
  <si>
    <t xml:space="preserve">9.1.</t>
  </si>
  <si>
    <t xml:space="preserve">Фонд заработной платы</t>
  </si>
  <si>
    <t xml:space="preserve">9.2.</t>
  </si>
  <si>
    <t xml:space="preserve">Начисления на оплату труда ( 30,2%)</t>
  </si>
  <si>
    <t xml:space="preserve">9.3.</t>
  </si>
  <si>
    <t xml:space="preserve">Выплаты по уходу за ребенком до 3 лет </t>
  </si>
  <si>
    <t xml:space="preserve">9.4.</t>
  </si>
  <si>
    <t xml:space="preserve">Командировочные расходы </t>
  </si>
  <si>
    <t xml:space="preserve">9.5.</t>
  </si>
  <si>
    <t xml:space="preserve">Услуги связи</t>
  </si>
  <si>
    <t xml:space="preserve">9.6.</t>
  </si>
  <si>
    <t xml:space="preserve">Работы, услуги по содержанию имущества</t>
  </si>
  <si>
    <t xml:space="preserve">9.7.</t>
  </si>
  <si>
    <t xml:space="preserve">Прочие работы, услуги </t>
  </si>
  <si>
    <t xml:space="preserve">9.8.</t>
  </si>
  <si>
    <t xml:space="preserve"> Страхование СРО</t>
  </si>
  <si>
    <t xml:space="preserve">9.9.</t>
  </si>
  <si>
    <t xml:space="preserve">Увеличение стоимости материальных запасов </t>
  </si>
  <si>
    <t xml:space="preserve">9.10.</t>
  </si>
  <si>
    <t xml:space="preserve">Увеличение стоимости основных средств</t>
  </si>
  <si>
    <t xml:space="preserve">9.11.</t>
  </si>
  <si>
    <t xml:space="preserve">Налоги, госпошлины, взносы СРО</t>
  </si>
  <si>
    <t xml:space="preserve">10.</t>
  </si>
  <si>
    <t xml:space="preserve">Отчет о реализации муниципальной программы «Охрана окружающей среды ЗАТО г. Радужный Владимирской области», в том числе:</t>
  </si>
  <si>
    <t xml:space="preserve">Подпрограмма   «Городские    леса       ЗАТО    г. Радужный Владимирской области»</t>
  </si>
  <si>
    <t xml:space="preserve">Обустройство зон санитарной охраны выхода подземных вод (родники)</t>
  </si>
  <si>
    <t xml:space="preserve">2. </t>
  </si>
  <si>
    <t xml:space="preserve">Гигиеническая экспертиза воды из родников</t>
  </si>
  <si>
    <t xml:space="preserve">7 родников</t>
  </si>
  <si>
    <t xml:space="preserve">Подпрограмма «Отходы ЗАТО г. Радужный Владимирской области»</t>
  </si>
  <si>
    <t xml:space="preserve">Ликвидация несанкционированных свалок (вывоз мусора с несанкционированных свалок)</t>
  </si>
  <si>
    <t xml:space="preserve">Заработная плата</t>
  </si>
  <si>
    <t xml:space="preserve">Начисления на выплаты по оплате труда</t>
  </si>
  <si>
    <t xml:space="preserve">Транспортные услуги</t>
  </si>
  <si>
    <t xml:space="preserve">Прочие выплаты</t>
  </si>
  <si>
    <t xml:space="preserve">Коммунальные услуги</t>
  </si>
  <si>
    <t xml:space="preserve">Работы и услуги по содержанию имущества</t>
  </si>
  <si>
    <t xml:space="preserve">2.8.</t>
  </si>
  <si>
    <t xml:space="preserve">Прочие работы, услуги</t>
  </si>
  <si>
    <t xml:space="preserve">2.9.</t>
  </si>
  <si>
    <t xml:space="preserve">Уплата налога на имущество организацией </t>
  </si>
  <si>
    <t xml:space="preserve">2.10.</t>
  </si>
  <si>
    <t xml:space="preserve">Уплата земельного налога</t>
  </si>
  <si>
    <t xml:space="preserve">2.11.</t>
  </si>
  <si>
    <t xml:space="preserve">Прочие расходы, в т.ч. налог на транспорт</t>
  </si>
  <si>
    <t xml:space="preserve">2.12.</t>
  </si>
  <si>
    <t xml:space="preserve">2.13.</t>
  </si>
  <si>
    <t xml:space="preserve">Увеличение стоимости материальных запасов</t>
  </si>
  <si>
    <t xml:space="preserve">2.14.</t>
  </si>
  <si>
    <t xml:space="preserve">Экологический мониторинг состояния окружающей среды полигона ТБО</t>
  </si>
  <si>
    <t xml:space="preserve">2.16.</t>
  </si>
  <si>
    <t xml:space="preserve">Оценка риска для здоровья населения</t>
  </si>
  <si>
    <t xml:space="preserve">2.17.</t>
  </si>
  <si>
    <t xml:space="preserve"> Разработка проектной документации "Обустройство площадки для установки весоизмерительного оборудования"</t>
  </si>
  <si>
    <t xml:space="preserve">2.18.</t>
  </si>
  <si>
    <t xml:space="preserve">Работы по обустройству площадки с установкой весоизмерительного оборудования</t>
  </si>
  <si>
    <t xml:space="preserve">2.18. Работы по обустройству площадки с установкой весоизмерительного оборудования</t>
  </si>
  <si>
    <t xml:space="preserve">11.</t>
  </si>
  <si>
    <t xml:space="preserve">Отчет о реализации муниципальной программы «Обеспечение населения ЗАТО г. Радужный Владимирской области питьевой водой», в том числе:</t>
  </si>
  <si>
    <t xml:space="preserve">Лабораторно-инструментальные исследования воды на микробиологические показатели из ЦТП-1 и ЦТП-3</t>
  </si>
  <si>
    <t xml:space="preserve">Произведены лабораторно-инструментальные исследования воды на микробиологические показатели 2 раза</t>
  </si>
  <si>
    <t xml:space="preserve">Текущий ремонт, содержание и обслуживание пунктов разбора воды, установленных в 1 и 3 кварталах, в том числе приобретение тепловых электрических обогревателей (пушек) для обслуживания в зимний период, замена насоса и клапана нормально-закрытого, замена электрооборудования, лабораторные иссоедования воды</t>
  </si>
  <si>
    <t xml:space="preserve">Заключен контракт на текущий ремонт, содержание и обслуживание пунктов разбора воды</t>
  </si>
  <si>
    <t xml:space="preserve">Текущий ремонт, содержание и обслуживание станции подкачки холодной воды для жилых домов  № 13,14,15 1 квартала</t>
  </si>
  <si>
    <t xml:space="preserve">Заключен контракт на текущий ремонт, содержание и обслуживание станции подкачки холодной воды</t>
  </si>
  <si>
    <t xml:space="preserve"> Расходы на холодную воду в пунктах разбора воды</t>
  </si>
  <si>
    <t xml:space="preserve">Оплачены расходы на холодную воду</t>
  </si>
  <si>
    <t xml:space="preserve">Расходы на электроэнергию в пунктах разбора воды, станции подкачки холодной воды для жилых домов № 13,14,15 1 квартала</t>
  </si>
  <si>
    <t xml:space="preserve">Оплачены расходы на электроэнергию</t>
  </si>
  <si>
    <t xml:space="preserve">Разработка предпроектного  обоснования строительства объекта: Станция водоподготовки на территории УВС третьего подъема в ЗАТО г.Радужный Владимирской области (обезжелезывания)</t>
  </si>
  <si>
    <t xml:space="preserve">Разработано предпроектное  обоснование строительства объекта</t>
  </si>
  <si>
    <t xml:space="preserve">Наращивание канализационных колодцев сетей водоотведения в 7/1 квартале</t>
  </si>
  <si>
    <t xml:space="preserve">Ремонт на наружных сетях водоотведения  в 7/1 квартале ЗАТО г. Радужный Владимирской области</t>
  </si>
  <si>
    <t xml:space="preserve">произведен ремонт на наружных сетях водоотведения  в 7/1 квартале</t>
  </si>
  <si>
    <t xml:space="preserve">12.</t>
  </si>
  <si>
    <t xml:space="preserve">Отчет о реализации муниципальной программы «Развитие пассажирских перевозок на территории ЗАТО г.Радужный Владимирской области», в том числе:</t>
  </si>
  <si>
    <t xml:space="preserve">Компенсация выпадающих доходов, связанных с предоставлением мер социальной поддержки при перевозки отдельных категорий граждан на пригородном маршруте № 115 "г.Радужный - г.Владимир"</t>
  </si>
  <si>
    <t xml:space="preserve">возмещение МУП "АТП" выпадающих доходов, связанных с предоставлением мер социальной поддержки при перевозки отдельных категорий граждан на пригородном маршруте № 115 "г.Радужный - г.Владимир"</t>
  </si>
  <si>
    <t xml:space="preserve">Обеспечение равной доступности услуг общественного транспорта для отдельных категорий граждан в муниципальном сообщении</t>
  </si>
  <si>
    <t xml:space="preserve">проездные билеты  отдельным категориям граждан на городской маршрут</t>
  </si>
  <si>
    <t xml:space="preserve"> Перевозка пассажиров на городском автобусном маршруте общего пользования</t>
  </si>
  <si>
    <t xml:space="preserve">Приобретение автобуса для перевозки пассажиров</t>
  </si>
  <si>
    <t xml:space="preserve">Приобритение автобуса</t>
  </si>
  <si>
    <t xml:space="preserve">13.</t>
  </si>
  <si>
    <t xml:space="preserve">Отчет о реализации муниципальной программы «Дорожное хозяйство и благоустройство ЗАТО г.Радужный Владимирской области», в том числе:</t>
  </si>
  <si>
    <t xml:space="preserve">Подпрограмма "Строительство, ремонт и реконструкция автомобильных дорог общего пользования местного значения"</t>
  </si>
  <si>
    <t xml:space="preserve">1. Приведение в нормативное состояние автомобильных дорог общего пользования местного значения:</t>
  </si>
  <si>
    <t xml:space="preserve">Выполнение работ по текущему ремонту автомобильной дороги от жилого дома №16 1 квартала до  очистных сооружений северной группы в 10 квартале ЗАТО г.Радужный Владимирской области 17 537 ОП МГ-09 (III очередь)</t>
  </si>
  <si>
    <t xml:space="preserve">Разработка проектной документации "Ремонт автомобильной дороги в 17 квартале от поворота ООО НПП "Экотех" вдоль технопарковой зоны до производства ЗАО "Электон" на территории ЗАТО г.Радужный Владимирской области"</t>
  </si>
  <si>
    <t xml:space="preserve">Выполнение работ по текущему ремонту  кольцевой автомобильной дороги вокруг 1 и 3 кварталов 17 537 ОП МГ- 02 (от остановки «Морская» до жилого дома №22 3квартала) и пешеходных дорожек на территории  ЗАТО г. Радужный Владимирской области</t>
  </si>
  <si>
    <t xml:space="preserve">2. Финансовое обеспечение дорожной деятельности в рамках реализации национального проекта "Безопасные и качественные автомобильные дороги" (Федеральный проект "Дорожные сети")</t>
  </si>
  <si>
    <t xml:space="preserve">Выполнение работ по текущему ремонту участка кольцевой автомобильной дороги вокруг 1 и 3 кварталов (от жилого дома №1 1квартала до  жилого дома № 19 1квартала) на территории ЗАТО г. Радужный Владимирской области                                   17 537 ОП МГ-02</t>
  </si>
  <si>
    <t xml:space="preserve">Итого по подпрограмме:</t>
  </si>
  <si>
    <t xml:space="preserve">Подпрограмма "Строительство, ремонт и реконструкция объектов благоустройства"</t>
  </si>
  <si>
    <t xml:space="preserve"> 1.Строительство, ремонт, реконструкция и обслуживание объектов благоустройства:</t>
  </si>
  <si>
    <t xml:space="preserve">Обслуживание ливневой канализации</t>
  </si>
  <si>
    <t xml:space="preserve"> Отлов бродячих собак</t>
  </si>
  <si>
    <t xml:space="preserve">Поставка грунта плодородного для рассады цветочных культур</t>
  </si>
  <si>
    <t xml:space="preserve">Ремонт дождеприемных колодцев с заменой плит перекрытия и решеток на территории ЗАТО г.Радужный Владимирской области</t>
  </si>
  <si>
    <t xml:space="preserve">Ремонт пропускной трубы в районе предприятия "Славянка" 17 квартал </t>
  </si>
  <si>
    <t xml:space="preserve">Устройство и замена контейнерных площадок  у жилых домов № 8, № 10 1квартала и № 13, № 20 3квартала на территории ЗАТО г.Радужный Владимирской области</t>
  </si>
  <si>
    <t xml:space="preserve">Реконструкция памятника И.С. Косьминову</t>
  </si>
  <si>
    <t xml:space="preserve">Проведение работ по реставрации (ремонту) поклонного креста, установленного на остановке "Поклонный крест"</t>
  </si>
  <si>
    <t xml:space="preserve">Выполнение работ по замене лавочек и урн на территории ЗАТО г.Радужный Владимирской области</t>
  </si>
  <si>
    <t xml:space="preserve">2. Устройство и расширение  тротуаров, пешиходных дорожек и автостоянок</t>
  </si>
  <si>
    <r>
      <rPr>
        <sz val="12"/>
        <rFont val="Times New Roman"/>
        <family val="1"/>
        <charset val="204"/>
      </rPr>
      <t xml:space="preserve">Выполнение работ по текущему ремонту  кольцевой автомобильной дороги вокруг 1 и 3 кварталов 17 537 ОП МГ- 02 (от остановки «Морская» до жилого дома №22 3квартала) и </t>
    </r>
    <r>
      <rPr>
        <b val="true"/>
        <sz val="12"/>
        <rFont val="Times New Roman"/>
        <family val="1"/>
        <charset val="204"/>
      </rPr>
      <t xml:space="preserve">пешеходных дорожек на территории  ЗАТО г. Радужный Владимирской области, в том числе:</t>
    </r>
  </si>
  <si>
    <t xml:space="preserve">10.1</t>
  </si>
  <si>
    <t xml:space="preserve">Текущий ремонт пешеходной дорожки от остановки "Морская" до жилого дома № 22 3квартала на территории ЗАТО г.Радужный Владимирской области</t>
  </si>
  <si>
    <t xml:space="preserve">10.2</t>
  </si>
  <si>
    <t xml:space="preserve">Текущий ремонт пешеходной дорожки между жилыми домами № 19 и № 21 3квартала на территории ЗАТО г.Радужный Владимирской области</t>
  </si>
  <si>
    <t xml:space="preserve">10.3</t>
  </si>
  <si>
    <t xml:space="preserve">Текущий ремонт пешеходной дорожки от остановки "Морская" в сторону жилых домов на территории ЗАТО г.Радужный Владимирской области</t>
  </si>
  <si>
    <t xml:space="preserve">11</t>
  </si>
  <si>
    <t xml:space="preserve">Текущий ремонт пешеходных дорожек на территории ЗАТО г.Радужный Владимирской области, в том числе:</t>
  </si>
  <si>
    <t xml:space="preserve">11.1</t>
  </si>
  <si>
    <t xml:space="preserve">Текущий ремонт кольцевой пешеходной дорожки от жилого дома № 1 до жилого дома № 16 1квартала на территории ЗАТО г.Радужный Владимирской области</t>
  </si>
  <si>
    <t xml:space="preserve">11.2</t>
  </si>
  <si>
    <t xml:space="preserve">Текущий ремонт пешеходной дорожки между жилыми домами № 21 и № 24 1квартала на территории ЗАТО г.Радужный Владимирской области</t>
  </si>
  <si>
    <t xml:space="preserve">11.3</t>
  </si>
  <si>
    <t xml:space="preserve">Текущий ремонт пешеходной дорожки около жилого дома № 13 1квартала на территории ЗАТО г.Радужный Владимирской области</t>
  </si>
  <si>
    <t xml:space="preserve">12</t>
  </si>
  <si>
    <t xml:space="preserve">Текущий ремонт парковки у МФЦ на территории ЗАТО г.Радужный Владимирской области</t>
  </si>
  <si>
    <r>
      <rPr>
        <sz val="12"/>
        <color rgb="FF000000"/>
        <rFont val="Times New Roman"/>
        <family val="1"/>
        <charset val="204"/>
      </rPr>
      <t xml:space="preserve">Выполнение работ по текущему ремонту пешеходной дорожки вокруг детского сада № 3 на территории ЗАТО г.Радужный Владимирской области, </t>
    </r>
    <r>
      <rPr>
        <b val="true"/>
        <sz val="12"/>
        <color rgb="FF000000"/>
        <rFont val="Times New Roman"/>
        <family val="1"/>
        <charset val="204"/>
      </rPr>
      <t xml:space="preserve">в том числе:</t>
    </r>
  </si>
  <si>
    <t xml:space="preserve">13.1</t>
  </si>
  <si>
    <t xml:space="preserve">Текущий ремонт пешеходной дорожки у детского сада №3 со стороны жилого дома №30 1квартала ЗАТО г.Радужный Владимирской области</t>
  </si>
  <si>
    <t xml:space="preserve">13.2</t>
  </si>
  <si>
    <t xml:space="preserve">Текущий ремонт пешеходной дорожки между детским садом № 3 и начальной школой 1 квартала ЗАТО г.Радужный Владимирской обл.</t>
  </si>
  <si>
    <r>
      <rPr>
        <sz val="12"/>
        <color rgb="FF000000"/>
        <rFont val="Times New Roman"/>
        <family val="1"/>
        <charset val="204"/>
      </rPr>
      <t xml:space="preserve">Текущий ремонт пешеходных дорожек и перенос пешеходной дорожки на территории ЗАТО г.Радужный Владимирской обл., </t>
    </r>
    <r>
      <rPr>
        <b val="true"/>
        <sz val="12"/>
        <color rgb="FF000000"/>
        <rFont val="Times New Roman"/>
        <family val="1"/>
        <charset val="204"/>
      </rPr>
      <t xml:space="preserve">в том числе:</t>
    </r>
  </si>
  <si>
    <t xml:space="preserve">14.1</t>
  </si>
  <si>
    <t xml:space="preserve">Перенос пешеходного перехода и устройство тротуара у административного здания (д.58) в 1 квартале ЗАТО г.Радужный Владимирской области</t>
  </si>
  <si>
    <t xml:space="preserve">14.2</t>
  </si>
  <si>
    <t xml:space="preserve">Устройство тротуара у пешеходного перехода у дома № 35 в 1 квартале ЗАТО г.Радужный Владимирской области</t>
  </si>
  <si>
    <t xml:space="preserve">14.3</t>
  </si>
  <si>
    <t xml:space="preserve">Устройство тротуара у автобусной остановки "ГИБДД" на территории ЗАТО г.Радужный Владимирской области</t>
  </si>
  <si>
    <t xml:space="preserve">3. Обустройство мест массового отдыха населения (городского парка культуры и отдыха) ЗАТО г.Радужный Владимирской области в 2017 - 2022 года</t>
  </si>
  <si>
    <t xml:space="preserve">Мероприятия по обустройству городского парка ЗАТО г.Радужный Владимирской области, в том числе в 2017 г. - установка малых форм на территории МБУК ПКиО ЗАТО г.Радужный Владимирской области</t>
  </si>
  <si>
    <t xml:space="preserve">Подпрограмма «Содержание дорог и объектов благоустройства»</t>
  </si>
  <si>
    <t xml:space="preserve">1. Содержание и обслуживание городских дорог в зимний, летний и осенний период, содержание и обслуживание объектов благоустройства города</t>
  </si>
  <si>
    <t xml:space="preserve">Содержание и обслуживание городских дорог в зимний и летний период, содержание и обслуживание объектов благоустройства, в том числе:</t>
  </si>
  <si>
    <t xml:space="preserve">Подпрограмма «Техническое обслуживание, ремонт и модернизация уличного освещения»</t>
  </si>
  <si>
    <t xml:space="preserve">1.Техническое обслуживание, содержание, ремонт и модернизация уличного освещения</t>
  </si>
  <si>
    <t xml:space="preserve">Текущий ремонт, содержание и обслуживание сетей уличного освещения ЗАТО г.Радужный Владимирской области, в том числе:</t>
  </si>
  <si>
    <t xml:space="preserve">Обслуживание наружного освещения</t>
  </si>
  <si>
    <t xml:space="preserve">Стоимость потребленной электроэнергии</t>
  </si>
  <si>
    <t xml:space="preserve">Подпрограмма «Формирование комфортной городской среды»</t>
  </si>
  <si>
    <t xml:space="preserve">1.Мероприятия по благоустройству дворовых территорий ЗАТО г.Радужный</t>
  </si>
  <si>
    <t xml:space="preserve">Ремонт дворовых территорий многоквартирных домов (асфальтового покрытия, разметка парковочных мест для инвалидов и маломобильных групп населения, установка (замена) лавочек и урн), расположенных по адресу:</t>
  </si>
  <si>
    <t xml:space="preserve">1 квартал, дом № 15 г. Радужный </t>
  </si>
  <si>
    <t xml:space="preserve">в том числе:</t>
  </si>
  <si>
    <t xml:space="preserve">в границах земельного участка придомовой территории</t>
  </si>
  <si>
    <t xml:space="preserve">вне границах земельного участка придомовой территории</t>
  </si>
  <si>
    <t xml:space="preserve">1 квартал, дом №26  г. Радужный </t>
  </si>
  <si>
    <t xml:space="preserve">1.3</t>
  </si>
  <si>
    <t xml:space="preserve">1 квартал, дом № 27, г. Радужный </t>
  </si>
  <si>
    <t xml:space="preserve">1.4</t>
  </si>
  <si>
    <t xml:space="preserve">1 квартал, дом № 28, г. Радужный </t>
  </si>
  <si>
    <t xml:space="preserve">1.5</t>
  </si>
  <si>
    <t xml:space="preserve">1 квартал, дом № 24, г. Радужный </t>
  </si>
  <si>
    <t xml:space="preserve">1.6</t>
  </si>
  <si>
    <t xml:space="preserve">3 квартал, дом № 17 г. Радужный </t>
  </si>
  <si>
    <t xml:space="preserve">1.7</t>
  </si>
  <si>
    <t xml:space="preserve">1 квартал, дом № 24 г. Радужный </t>
  </si>
  <si>
    <t xml:space="preserve">1.8</t>
  </si>
  <si>
    <t xml:space="preserve">Проверка сметной документации по объекту Благоустройство дворовых территорий многоквартарных домов ЗАТО г.Радужный </t>
  </si>
  <si>
    <t xml:space="preserve">Подпрограмма «Ведомственная программа «Ямочный ремонт, сезонные работы по благоустройству города»</t>
  </si>
  <si>
    <t xml:space="preserve">1. Ремонт и содержание улично-дорожной сети и объектов благоустройства:</t>
  </si>
  <si>
    <t xml:space="preserve">Уборка снега на территории ГСК ЗАТО г. Радужный</t>
  </si>
  <si>
    <t xml:space="preserve"> Ремонт автомобильных дорог и проездов к дворовым территориям многоквартирных домов (ямочный ремонт)</t>
  </si>
  <si>
    <t xml:space="preserve">Покос травы в 1 и 3 квартале</t>
  </si>
  <si>
    <t xml:space="preserve">Установка лавочек у кольцевого тротуара вдоль кольцевой автодороги на территории ЗАТО г.Радужный Владимирской области</t>
  </si>
  <si>
    <t xml:space="preserve">2. Временная занятость сезонных рабочих по благоустройству территории города</t>
  </si>
  <si>
    <t xml:space="preserve"> Выполнение работ по подготовке города к весеннему, летнему и осеннему сезону: содержание дорог и территории города (сверх объемов)</t>
  </si>
  <si>
    <t xml:space="preserve">14.</t>
  </si>
  <si>
    <t xml:space="preserve">Отчет о реализации муниципальной программы   «Доступная среда для людей с ограниченными возможностями ЗАТО г. Радужный Владимирской области», в том числе:</t>
  </si>
  <si>
    <t xml:space="preserve"> Переоборудование жилья инвалидов-колясочников для возможности их беспрепятственного передвижения</t>
  </si>
  <si>
    <t xml:space="preserve">Устройство пандусов и  оборудование поручнями многоквартирных домов и зданий и сооружений, относящихся к объектам социальной сферы</t>
  </si>
  <si>
    <t xml:space="preserve">установлено 2 поручня, 2 пандуса</t>
  </si>
  <si>
    <t xml:space="preserve">15.</t>
  </si>
  <si>
    <t xml:space="preserve">Отчет о реализации муниципальной программы  «Развитие образования ЗАТО г. Радужный Владимирской области», в том числе:</t>
  </si>
  <si>
    <t xml:space="preserve">1. Подпрограмма  "Развитие общего, дошкольного и дополнительного образованияЗАТО г. Радужный"</t>
  </si>
  <si>
    <t xml:space="preserve">1.Развитие системыобеспечения доступностикачества образовательных услуг</t>
  </si>
  <si>
    <t xml:space="preserve"> Создание условий для получения качественного дошкольного, начального общего, основного общего, среднего общего, дополнительного образования. Проведение независимой оценки качества образовательной деятельности муниципальных образовательных учреждений;  аттестация рабочего места для общеобразовательных учреждени</t>
  </si>
  <si>
    <t xml:space="preserve">Охват независимой оценкой качества условий осуществления образовательной деятельности организациями составит 100%. Доля образовательных учреждений (по уровням), ежегодно представляющих общественности публичный отчет, обеспечивающий открытость и прозрачность образовательной и хозяйственной деятельности: 100%.</t>
  </si>
  <si>
    <t xml:space="preserve"> Развитие системы выявления и поддержки одаренных детей, совершенствование воспитательной работы:                                                 - организация и проведение городских мероприятий;                  - участие обучающихся муниципальных образовательных учреждений в областных, региональных, всероссийских, международных конкурсах, фестивалях, смотрах, соревнованиях и др. (сопровождение обучающихся  работниками управления образования, образовательных учреждений, страхование, питание, оргвзносы, проезд, проживание, награждение участников, приобретение расходных материалов);                                    - поддержка обучающихся, успешно выполняющих образовательные стандарты, в том числе выплаты единовременных персональных стипендий отличникам учебы</t>
  </si>
  <si>
    <t xml:space="preserve">Рост числа участников олимпиад, конкурсов, фестивалей, выставок к общему количеству обучающихся: 2017 г.-79%, 2018 г.- 80%, 2019 г.- 81%, 2020г. -82%</t>
  </si>
  <si>
    <t xml:space="preserve">Приобретение методической литературы для работы с детьми с ограниченными возможностями</t>
  </si>
  <si>
    <t xml:space="preserve">Премия отличникам учебы</t>
  </si>
  <si>
    <t xml:space="preserve"> Проведение мероприятий, направленных на пропаганду здорового образа жизни, проведение спартакиады, сдача норм ГТО, ("Крепыш")</t>
  </si>
  <si>
    <t xml:space="preserve">Снижение правонарушений в детской и подростковой среде, сокращение числа детей стоящих на всех видах учета  от общей численности учащихся до: 2017 г.-3%, 2018 г.-3,5%, 2019 г.-4%, 2020г. -4,5%</t>
  </si>
  <si>
    <t xml:space="preserve">Проведение смотров-конкурсов образовательных организаций. Обеспечение инновационной, опытно-экспериментальной работы в образовательных организациях (организация, проведение управлением образования педагогических совещаний , участие в августовской конференции педагогических работников, семинарах, подготовка и проведение выставок и аналитических материалов), обучение сотрудников управления образования.</t>
  </si>
  <si>
    <t xml:space="preserve">. Проведение городских праздников "День знаний", " "Выпускник", "День учителя"</t>
  </si>
  <si>
    <t xml:space="preserve">Повышение престижа педагогической профессии, продолжение обучения в ВУЗах и СУЗах выпускников 11 классов: 2017 г.- 88%, 2018 г.- 89%, 2019 г.- 90%, 2020г. -95%</t>
  </si>
  <si>
    <t xml:space="preserve"> Проведение военных сборов       (участие в проведении акции "День призывника")</t>
  </si>
  <si>
    <t xml:space="preserve">Выполнение стандарта по ОБЖ, участие в учебных сборах юношей – учащихся 10-х классов, допущенных до прохождения в сборах 2017 г.-100%, 2018 г.- 100%, 2019 г.- 100%, 2020г. -100%</t>
  </si>
  <si>
    <t xml:space="preserve"> Поощрение лучших учителей-лауриатов областного конкурса</t>
  </si>
  <si>
    <t xml:space="preserve">Вознаграждение за конкурс "Лучший учитель" 2017 г.-100%, 2018 г.- 100%, 2019 г.-100%, 2020г- 100%</t>
  </si>
  <si>
    <t xml:space="preserve"> Обеспечение функционирования программного комплекса "1С-управление школой",  ИС "Барс", модернизация оборудования, создание системы защиты персональных данных, обеспечение муниципальных услуг в электронном виде. Приобретение интерактивного оборудования МБДОУ ЦРР Д/С №3 и мебели МБДОУ Д/С №5., МБДОУ Д/С № 6, МБОУ СОШ № 1, МБОУ СОШ№2, МБОУ ДО ЦВР "Лад". Поощрение ГРБС, добившихся высоких результатов в использовании бюджетных ассигнований и качества управления финансами.</t>
  </si>
  <si>
    <t xml:space="preserve">Обеспечение функционирования програмного комплекса "1-С управление школой", АИС "Барс", модернизация оборудования , защита персональных данных</t>
  </si>
  <si>
    <t xml:space="preserve">Обеспечение безопасности дорожного движения</t>
  </si>
  <si>
    <t xml:space="preserve">Оснащение пунктов проведения экзаменов системами видеонаблюдения, переносными металлоискателями при проведении государственной итоговой аттестации по образовательным программам среднего образования</t>
  </si>
  <si>
    <t xml:space="preserve">Обеспечение прозрачности процедуры проведения государственной итоговой аттестации и соблюдения требований ФЗ "Об образовании в РФ" в 2017 г.-100%, 2018 г.- 100%, 2019 г.- 100%, 2020г.- 100%</t>
  </si>
  <si>
    <t xml:space="preserve">1.9.1.</t>
  </si>
  <si>
    <t xml:space="preserve">Устройство системы в/наблюдения спортивно-игровой площадки на межшкольном стадионе</t>
  </si>
  <si>
    <t xml:space="preserve">Укрепление материально-технической базы (приобретение винтовки)</t>
  </si>
  <si>
    <t xml:space="preserve">Приобретение винтовки для ЦВР</t>
  </si>
  <si>
    <t xml:space="preserve">Специальная оценка рабочих мест и независимая оценка качества обазовательных услуг</t>
  </si>
  <si>
    <t xml:space="preserve">Управление образования</t>
  </si>
  <si>
    <t xml:space="preserve">Итого по разделу 1:</t>
  </si>
  <si>
    <t xml:space="preserve">2. «Обеспечение лицензионных требований к деятельности образовательных учреждений»</t>
  </si>
  <si>
    <t xml:space="preserve">Проектные работы, реконструкции, текущий ремонт, в том числе:</t>
  </si>
  <si>
    <t xml:space="preserve">д/с № 3</t>
  </si>
  <si>
    <t xml:space="preserve">Текущие ремонты в ОУ ч/з ГКМХ</t>
  </si>
  <si>
    <t xml:space="preserve">д/с № 5</t>
  </si>
  <si>
    <t xml:space="preserve">(гкмх)</t>
  </si>
  <si>
    <t xml:space="preserve">д/с № 6</t>
  </si>
  <si>
    <t xml:space="preserve">сош № 1</t>
  </si>
  <si>
    <t xml:space="preserve">сош № 2</t>
  </si>
  <si>
    <t xml:space="preserve">д/сад № 5</t>
  </si>
  <si>
    <t xml:space="preserve">д/сад5</t>
  </si>
  <si>
    <t xml:space="preserve">д/сад № 3</t>
  </si>
  <si>
    <t xml:space="preserve">д/ сад 3</t>
  </si>
  <si>
    <t xml:space="preserve">д/сад №6</t>
  </si>
  <si>
    <t xml:space="preserve">д/сад 6</t>
  </si>
  <si>
    <t xml:space="preserve">сош 1</t>
  </si>
  <si>
    <t xml:space="preserve">сош 2</t>
  </si>
  <si>
    <t xml:space="preserve">ЦВР "Лад"</t>
  </si>
  <si>
    <t xml:space="preserve">Обеспечение пожарной безопасности образовательных учреждений, в том числе:</t>
  </si>
  <si>
    <t xml:space="preserve">Обеспечение антитеррористической защищенности, пожарной безопасности общеобразовательных организаций на обновление их МТБ</t>
  </si>
  <si>
    <t xml:space="preserve">2.3.1.</t>
  </si>
  <si>
    <t xml:space="preserve">Поставка мегафона и оповещателя — СОШ №1</t>
  </si>
  <si>
    <t xml:space="preserve">Обеспечение антитеррористической безопасности образовательных учреждений</t>
  </si>
  <si>
    <t xml:space="preserve">Приобретение первичных средств пожаротушения (огнетушители) — СОШ №2</t>
  </si>
  <si>
    <t xml:space="preserve">2.3.2.</t>
  </si>
  <si>
    <t xml:space="preserve">Оборудование здания начальных классов системой наружного в/наблюдения , частичная замена в/камер , дооборудованиев/ регистратора доп.  Жестким диском — СОШ №1</t>
  </si>
  <si>
    <t xml:space="preserve">2.3.3.</t>
  </si>
  <si>
    <t xml:space="preserve">Доп. Оборудование основного здания системой  наружного и внутреннего видеонаблюдения. - СОШ №1</t>
  </si>
  <si>
    <t xml:space="preserve">2.3.4.</t>
  </si>
  <si>
    <t xml:space="preserve">Дооборудование дополнит. Сетевыми камерами и коммутационной стойкойсистемы в/ наблюдения — СОШ №1</t>
  </si>
  <si>
    <t xml:space="preserve">Ремонт системы видеонаблюдения и установка дополнительного речевого модуля  системы оповещения — СОШ №1</t>
  </si>
  <si>
    <t xml:space="preserve">Оборудование видеокамерами цветного изображения 1-3 эт. - СОШ№2</t>
  </si>
  <si>
    <t xml:space="preserve">2.3.5.</t>
  </si>
  <si>
    <t xml:space="preserve">Приобретение автоматических выключателей в электрощитках — СОШ №2</t>
  </si>
  <si>
    <t xml:space="preserve">Укрепление материально- технической базы образовательных учреждений</t>
  </si>
  <si>
    <t xml:space="preserve">2.4.1.</t>
  </si>
  <si>
    <t xml:space="preserve">Укрепление материально- технической базы образовательных учреждений — СОШ №1</t>
  </si>
  <si>
    <t xml:space="preserve">Укрепление МТБ общеобразовательных учреждений</t>
  </si>
  <si>
    <t xml:space="preserve">2.4.2.</t>
  </si>
  <si>
    <t xml:space="preserve">Укрепление материально- технической базы образовательных учреждений — СОШ №2</t>
  </si>
  <si>
    <t xml:space="preserve">Итого по разделу 2:</t>
  </si>
  <si>
    <t xml:space="preserve">3.Выполнение муниципальных заданий</t>
  </si>
  <si>
    <t xml:space="preserve">3.Выполнение муниципальных заданий, в том числе:</t>
  </si>
  <si>
    <t xml:space="preserve">доу 3</t>
  </si>
  <si>
    <t xml:space="preserve">доу 5</t>
  </si>
  <si>
    <t xml:space="preserve">доу 6</t>
  </si>
  <si>
    <t xml:space="preserve">цвр (расх)</t>
  </si>
  <si>
    <t xml:space="preserve">цвр (соф)</t>
  </si>
  <si>
    <t xml:space="preserve">цвр(з/пл)</t>
  </si>
  <si>
    <t xml:space="preserve">цвр соф</t>
  </si>
  <si>
    <t xml:space="preserve">Итого по разделу 3:</t>
  </si>
  <si>
    <t xml:space="preserve">4. Выполнение управленческих функций, обеспечивающих стабильность работы подведомственных учреждений</t>
  </si>
  <si>
    <t xml:space="preserve"> Расходы на обеспечение деятельности (оказания услуг) муниципальных организаций</t>
  </si>
  <si>
    <t xml:space="preserve">Своевременное повышение квалификации работников управления образования ЗАТО г.Радужный, образовательных учреждений в 2017 г.-80%, 2018 г.-81%, 2019 г.- 82%, 2020г. 90% </t>
  </si>
  <si>
    <t xml:space="preserve">Итого по разделу 4:</t>
  </si>
  <si>
    <t xml:space="preserve">5. "Социальная поддержка населения"</t>
  </si>
  <si>
    <t xml:space="preserve">Социальная поддержка детей-инвалидов дошкольного возраста</t>
  </si>
  <si>
    <t xml:space="preserve">Доля детей-инвалидов дошкольного возраста, охваченных социальной поддержкой: 2017 год -100%, 2018 год - 100%, 2019 год - 100%, 2020 год - 100%</t>
  </si>
  <si>
    <t xml:space="preserve">5.2.</t>
  </si>
  <si>
    <t xml:space="preserve"> Социальная поддержка по оплате жилья и коммунальных услуг отдельным категориям граждан</t>
  </si>
  <si>
    <t xml:space="preserve">Доля  граждан, получивших компенсацию расходов на оплату жилых помещений, отопления и освещения, в общей численности граждан, имеющих право на данную компенсацию: 2017 год -100%, 2018 год - 100%, 2019 год - 100%, 2020 год - 100%</t>
  </si>
  <si>
    <t xml:space="preserve">5.3.</t>
  </si>
  <si>
    <t xml:space="preserve">  Компенсация части родительской платы за содержание ребенка в  муниципальных образовательных учреждениях</t>
  </si>
  <si>
    <t xml:space="preserve">Доля  граждан, получивших компенсацию части родительской платы за соде6ржание ребенка в муниципальных образовательных учреждениях, в общей численности граждан, имеющих право на данную компенсацию: 2017 год -100%, 2018 год - 100%, 2019 год - 100%, 2020 год — 100%</t>
  </si>
  <si>
    <t xml:space="preserve">Итого по разделу 5:</t>
  </si>
  <si>
    <t xml:space="preserve">6. Укрепление материально- технической базы образовательных учреждений</t>
  </si>
  <si>
    <t xml:space="preserve">Укрепление материально-технической базы образовательных учреждений</t>
  </si>
  <si>
    <t xml:space="preserve">Итого по разделу 6:</t>
  </si>
  <si>
    <t xml:space="preserve">Подпрограмма «Совершенствование организации питания обучающихся муниципальных  общеобразовательных  учреждений ЗАТО г.Радужный Владимирской области»                                                                                                                                                                                      </t>
  </si>
  <si>
    <t xml:space="preserve">1. Организация питания учащихся</t>
  </si>
  <si>
    <t xml:space="preserve">Реализация мероприятий по обеспечению: - бесплатного питания обучающихся 1-11 классов общеобразовательных учреждений, образовательных учреждений дошкольного и младшего школьного возраста, в том числе обучающичся из многодетных семей, малообеспеченных семей, в том числе.</t>
  </si>
  <si>
    <t xml:space="preserve">Обеспечение социальных гарантий прав детей на получение горячего питания в муниципальных общеобразовательных учреждениях в 2017 г.-100%, 2018 г.- 100%, 2019 г.- 100%, 2020 г. - 100%</t>
  </si>
  <si>
    <t xml:space="preserve">Компенсация на удорожание стоимости питания учащихся 1-4 классов</t>
  </si>
  <si>
    <t xml:space="preserve">Софинансирование обеспечения мероприятий по организации питания обучающихся 1-4 классов в муниципальных организациях</t>
  </si>
  <si>
    <t xml:space="preserve">Частичная компенсация на удорожание стоимости питания учащихся 5-11 классов и предоставление льготного питания учащимся 1-11 классов</t>
  </si>
  <si>
    <t xml:space="preserve">Частичные расходы на выплату заработной платы работникам столовых общеобразовательных учреждений</t>
  </si>
  <si>
    <t xml:space="preserve">Переоснащение пищеблоков  образовательных учреждении, приобретение современного оборудования, мебели,посуды, мягкого инвентаря и хоз.расходов (чистящих, моющих средств и расходных материалов) </t>
  </si>
  <si>
    <t xml:space="preserve">Оснащение пищеблоков современных технологическим оборудование в соответствии с СанПин в 2017 г.- 95%, 2018 г.- 96%, 2019 г.-97%</t>
  </si>
  <si>
    <t xml:space="preserve">2. "Организация питания дошкольников"</t>
  </si>
  <si>
    <t xml:space="preserve">Реализация мероприятий по предоставлению качественного питания для детей дошкольного возраста</t>
  </si>
  <si>
    <t xml:space="preserve">Обеспечение социальных гарантий прав детей на получение  питания в муниципальных образовательных дошкольных учреждениях в 2017 г.-100%, 2018 г.- 100%, 2019 г.- 100%</t>
  </si>
  <si>
    <t xml:space="preserve"> Переоснащение пищеблоков  образовательных учреждении, приобретение современного оборудования, мебели,посуды, мягкого инвентаря и хоз.расходов (чистящих, моющих средств и расходных материалов) </t>
  </si>
  <si>
    <t xml:space="preserve">Доля дошкольных образовательных учреждений, соответствующих санитарным требованиям по организации питания, в общей численности образовательных учреждений: 2017 г.- 100%, 2018 г. - 100%, 2019 г. - 100%, 2020 г. - 100%</t>
  </si>
  <si>
    <t xml:space="preserve"> Приобретение сладких новогодних подарков в дошкольных учреждениях</t>
  </si>
  <si>
    <t xml:space="preserve">Проведение новодних утренников и приобретение новогодних подарков в 2017 г.-100%, 2018-100%, 2019-100%</t>
  </si>
  <si>
    <t xml:space="preserve">Подпрограмма   «Совершенствование организации отдыха и оздоровления детей и подростков в ЗАТО г.Радужный" </t>
  </si>
  <si>
    <t xml:space="preserve">1. Организация отдыха и оздоровления детей и подростков ЗАТО г.Радужный Владимисркой области</t>
  </si>
  <si>
    <t xml:space="preserve">Организация отдыха и оздоровления детей в лагерях с дневным пребыванием детей    </t>
  </si>
  <si>
    <t xml:space="preserve">Удельный вес детей и подростков, охваченных отдыхом в городских оздоровительных лагерях с дневным пребыванием    детей (к общему числу детей от 7 до 17 лет) :  2018 г. - 48% ; 2019 г. - 48%; 2020 -48%      </t>
  </si>
  <si>
    <t xml:space="preserve">Полная или частичная оплата стоимости пребывания детей и подростков из семей, нуждающихся в особой заботе государства, оказавшихся в трудной жизненной ситуации в городских лагерях с дневным пребыванием. </t>
  </si>
  <si>
    <t xml:space="preserve">Помощь детям  из семей, нуждающихся в особой заботе государства </t>
  </si>
  <si>
    <t xml:space="preserve">Организация культурно-экскурсионного обслуживания в каникулярный период</t>
  </si>
  <si>
    <t xml:space="preserve"> Удельный вес детей и подростков, охваченных отдыхом в городских оздоровительных лагерях с дневным пребыванием    детей (к общему числу детей от 7 до 17 лет) :  2018 г. - 48% ; 2019 г. - 48%; 2020 -48%                                  </t>
  </si>
  <si>
    <t xml:space="preserve">2.  Организация санаторно- курортного оздоровления.Социальная поддержка детей  и  семей, нуждающихся в особой заботе государста  </t>
  </si>
  <si>
    <t xml:space="preserve">Организация санаторно- курортного лечения для часто болеющих детей и семей, нуждающихся в особой заботе государства, в санаториях "Мать и дитя" (приобретение путевок)</t>
  </si>
  <si>
    <t xml:space="preserve">Удовлетворенность потребности населения в санаторно-курортном оздоровлении детей  до 14 лет включительно: 2018 г. - 100% ; 2019 г. - 100%; 2020г. -100%</t>
  </si>
  <si>
    <t xml:space="preserve">Полная или частичная оплата стоимости пребывания детей и подростков из семей, нуждающихся в особой заботе государства,оказавшихся в трудной жизненной ситуации в городских оздоровительных лагерях с дневным пребыванием детей, загородных оздоровительных лагерях;    профильных(специализированных) сменах                                   </t>
  </si>
  <si>
    <t xml:space="preserve">Удовлетвлоренность  семей, оказавшихся в трудной жизненной ситуации  услугами по организации отдыха и оздоровления детей в городских оздоровительных лагерях с дневным пребыванием детей,загородных оздоровительных лагерях, профильных (специализированных сменах):   2018 г. - 100% ; 2019 г. - 100%; 2020г. -100%</t>
  </si>
  <si>
    <t xml:space="preserve">3. Организация отдыха детей в детском оздоровительном лагере "Лесной городок" (загородный)</t>
  </si>
  <si>
    <t xml:space="preserve">.Расходы на обеспечение деятельности (оказания услуг) детского оздоровительного  лагеря "Лесной городок"</t>
  </si>
  <si>
    <t xml:space="preserve">Удельный вес детей и подростков, охваченных отдыхом в загородном оздоровительном лагере "Лесной городок"(к общему числу детей от 7 до 17 лет)2018 г. - 18% ;2019 г. -18% ;2020 г. -18%</t>
  </si>
  <si>
    <t xml:space="preserve">Софинансирование дол "Лесной городок"</t>
  </si>
  <si>
    <t xml:space="preserve">3..2.</t>
  </si>
  <si>
    <t xml:space="preserve">.Расходы на проведение оздоровительной кампании
(путевка)</t>
  </si>
  <si>
    <t xml:space="preserve">.Развитие и укрепление материально- технической базы загородного лагеря "Лесной городок", оказывающего услуги по организации отдыха и оздоровления детей</t>
  </si>
  <si>
    <t xml:space="preserve">Обеспечение максимальной доступности  услуг организаций отдыха детей и их оздоровления, повышение качества и безопасности отдыха детей , укреплдение материально-технической базы загородного лагеря</t>
  </si>
  <si>
    <t xml:space="preserve">Организация работ по благоустройству территории (капитальное строительство капитальный ремонт, ремонтные работы) загородного лагеря "Лесной городок":</t>
  </si>
  <si>
    <t xml:space="preserve">.Проведение мероприятий по обеспечению санитарно-гигиенического, противоэпидемиологического режима, медицинского осмотра работников и охраны в ДООЛ загородном лагере "Лесной городок". </t>
  </si>
  <si>
    <t xml:space="preserve">Пожарная безопасность- ремонт АПС</t>
  </si>
  <si>
    <t xml:space="preserve">Разработка кадастровой карты-плана</t>
  </si>
  <si>
    <t xml:space="preserve">Подпрограмма  «Обеспечение защиты прав и интересов детей-сирот и детей, оставшихся без попечения родителей»</t>
  </si>
  <si>
    <t xml:space="preserve">Содержание ребенка в семье опекуна и в приемной семье , а также вознаграждения , причитающиеся приемным родителям</t>
  </si>
  <si>
    <t xml:space="preserve">Отдел опеки и попечительства администрация ЗАТО г.Радужный Владимисркой области </t>
  </si>
  <si>
    <t xml:space="preserve">Обеспечение жильем детей сирот</t>
  </si>
  <si>
    <t xml:space="preserve">Отчет о реализации муниципальной программы   «Культура  и спорт ЗАТО г.Радужный Владимирской области», в том числе:</t>
  </si>
  <si>
    <t xml:space="preserve"> Подпрограмма «Культура ЗАТО г.Радужный Владимирской области»</t>
  </si>
  <si>
    <t xml:space="preserve">Мероприятия :</t>
  </si>
  <si>
    <t xml:space="preserve">I. Организация досуга населения</t>
  </si>
  <si>
    <t xml:space="preserve">Организация и проведение традиционных городских мероприятий</t>
  </si>
  <si>
    <t xml:space="preserve"> на проведение городских мероприятий(транспортные услуги -61600руб., сувенирная продукция-272040,9 руб., концертное обслуживание -288337,1руб., изготовление баннера-44040 руб; услуги общественного питание - 40778 руб.; услуги по световому и звуковому оформлению, оформление сцены и площадки городских праздничных мероприятий-244999руб; размещению информационного материала в газете-10000руб.; За сантех. и электромонтажные работы по месту жительства ветеранов ВОВ-49188руб,  ); организация экскурсии-40320.</t>
  </si>
  <si>
    <t xml:space="preserve">Организация и проведение мероприятий патриотической направленности и социально-значимых мероприятий, участие в фестивалях, смотрах, конкурсах. Организация и проведение экскурсий, транспортные услуги.</t>
  </si>
  <si>
    <t xml:space="preserve">Проведение мероприятий по сохранению памяти   радужан, внёсших вклад в развитие города</t>
  </si>
  <si>
    <t xml:space="preserve">Проведение мероприятий по празднованию Дня города</t>
  </si>
  <si>
    <t xml:space="preserve">Уборка снега механизированным способом в Парке, экспертная проверка сметной документации</t>
  </si>
  <si>
    <t xml:space="preserve">Уборка снега механизированным способом</t>
  </si>
  <si>
    <t xml:space="preserve">Комплектование книжного фонда</t>
  </si>
  <si>
    <t xml:space="preserve">приобретение книг</t>
  </si>
  <si>
    <t xml:space="preserve">На приобретение электрогирлянды и елочные украшение для украшение для украшение елки на территории городского парка</t>
  </si>
  <si>
    <t xml:space="preserve">Внедрение информационных технологий в процесс библиотечного обслуживания:</t>
  </si>
  <si>
    <t xml:space="preserve">Итого</t>
  </si>
  <si>
    <t xml:space="preserve">II. Укрепление материальной базы</t>
  </si>
  <si>
    <t xml:space="preserve">Модернизация аттракционнов "Юнга" и Колокольчик" в парке, с заменой ограждения</t>
  </si>
  <si>
    <t xml:space="preserve">приобретение и установка  пассажирских модулей и элем.стеклопласт.оформления аттракц."Юнга" и "Колокольчик".</t>
  </si>
  <si>
    <t xml:space="preserve">Ремонт кровли в МБУК КЦ "Досуг"</t>
  </si>
  <si>
    <t xml:space="preserve"> ремонт кровли в МБУК КЦ "Досуг"</t>
  </si>
  <si>
    <t xml:space="preserve">техничекий план на вновь построенные сети уличного освещения в городском парке (для ввода в эксплатацию)</t>
  </si>
  <si>
    <t xml:space="preserve">Текущий ремонт системы отопления в МБУДО "ДШИ"</t>
  </si>
  <si>
    <t xml:space="preserve">Благоустройство спортивных площадок, расположенных за с/к "Кристалл" с заменой ограждения теннисных кортов</t>
  </si>
  <si>
    <t xml:space="preserve">Ремонт помищение "Зеро" (замена пластиковых стеновых панелей на путях эвакуации на негорючие материалы)</t>
  </si>
  <si>
    <t xml:space="preserve">Приобритение основных средств (светодиодные светильникии и кондиционер).в учреждении МБУК "Библиотека"</t>
  </si>
  <si>
    <t xml:space="preserve">Приобритение основных средств (светодиодные светильникии и кондиционер)</t>
  </si>
  <si>
    <t xml:space="preserve">Приобритение основных средств (приобретение звуковой и видео аппаратуры.) в учреждении МБУК Досуг</t>
  </si>
  <si>
    <t xml:space="preserve">Приобритение основных средств (приобретение звуковой и видео аппаратуры.)</t>
  </si>
  <si>
    <t xml:space="preserve">Обследование подвесного потолка в СК «Кристалл», обследование раздевалок в здании ФОК, частичный ремонт плитки в бассейне  в учреждении МБОУ ДО "ДЮСШ"</t>
  </si>
  <si>
    <t xml:space="preserve"> обследование раздевалок в здании ФОК, частичный ремонт плитки в бассейне  в учреждении </t>
  </si>
  <si>
    <t xml:space="preserve">Эксплатация светодиодного экрана  у здания МБУК "МСДЦ"</t>
  </si>
  <si>
    <t xml:space="preserve">обслуживание светодиодного экрана  у здания МБУК "МСДЦ"</t>
  </si>
  <si>
    <t xml:space="preserve">Переоборудование санузлов для маломобильной категории граждан в МБУК "МСДЦ"</t>
  </si>
  <si>
    <t xml:space="preserve">Приобретение материальных запасов( резиновый уплотнители) для теплообменников в здании МБУК "МСДЦ"</t>
  </si>
  <si>
    <t xml:space="preserve">Изготовление скульптурного бюста, посвященного Косьминову И.С.</t>
  </si>
  <si>
    <t xml:space="preserve">Приобритение основных средств (светодиодные прожекторы) для МБУК "ПКиО".</t>
  </si>
  <si>
    <t xml:space="preserve">2.15.</t>
  </si>
  <si>
    <t xml:space="preserve">Текущий ремонт генератора МБУК ЦДМ</t>
  </si>
  <si>
    <t xml:space="preserve">Усторойство навеса в аппараной, замена дверных блоков  и текущий ремонт коридора в клубе  "Зеро", </t>
  </si>
  <si>
    <t xml:space="preserve">Разработка проектной документации на проведение ремонта фасада с/к "Кристалл"   ( в соотвествии с проведенным обследованием) и проведение ремонтных работ(замена бетонных архитектурных элементов)</t>
  </si>
  <si>
    <t xml:space="preserve">Проектные работы по реконструкции нежилых помещений №33-46 в здании общежития №2(корпус 3-центральное крыло) по адресу до 6 9 квартал г. Радужный Владимирской области</t>
  </si>
  <si>
    <t xml:space="preserve">2.19.</t>
  </si>
  <si>
    <t xml:space="preserve">Приобритениие металлические  средства разделения потока зрителей в здании МБОУ ДО "ДЮСШ"</t>
  </si>
  <si>
    <t xml:space="preserve">2.20.</t>
  </si>
  <si>
    <t xml:space="preserve">Дополнительные работы по мини-футбольному полю( установка бортовойго каменя)в учреждении МБОУ ДО "ДЮСШ"</t>
  </si>
  <si>
    <t xml:space="preserve">2.21.</t>
  </si>
  <si>
    <t xml:space="preserve">Установка системы пожарной сигнализации в клубе «Зеро» </t>
  </si>
  <si>
    <t xml:space="preserve">2.22.</t>
  </si>
  <si>
    <t xml:space="preserve">Текущий ремонт кровли в учреждении  МБОУ ДО "ДЮСШ" (в зданиях греко-римской борьбе и бассейне)</t>
  </si>
  <si>
    <t xml:space="preserve">2.23.</t>
  </si>
  <si>
    <t xml:space="preserve">Текущий ремонт летней эстрады в 1 квартале  около первой школы </t>
  </si>
  <si>
    <t xml:space="preserve">2.24.</t>
  </si>
  <si>
    <t xml:space="preserve">На текущий ремонт парапета( ограждения) на крыще МБУК Досуг</t>
  </si>
  <si>
    <t xml:space="preserve">2.25.</t>
  </si>
  <si>
    <t xml:space="preserve">Текущий ремонт откосов и стен в помещение клуба "Зеро"</t>
  </si>
  <si>
    <t xml:space="preserve">2.26.</t>
  </si>
  <si>
    <t xml:space="preserve">Текущий ремонт помещений в здание МБУДО ДШИ</t>
  </si>
  <si>
    <t xml:space="preserve">Итого </t>
  </si>
  <si>
    <t xml:space="preserve">III. Выполнение управленческих функций, обеспечение стабильной работы подведомственных учреждений:</t>
  </si>
  <si>
    <t xml:space="preserve">МКУ «Комитет по культуре и спорту» ЗАТО г.Радужный</t>
  </si>
  <si>
    <t xml:space="preserve">МКУ «Комитет по культуре и спорту» ЗАТО г.Радужный на содержание и заработную плату.</t>
  </si>
  <si>
    <t xml:space="preserve">IY. Выполнение муниципальных заданий:</t>
  </si>
  <si>
    <t xml:space="preserve">МБУДО ДШИ</t>
  </si>
  <si>
    <r>
      <rPr>
        <b val="true"/>
        <sz val="12"/>
        <color rgb="FF000000"/>
        <rFont val="Times New Roman"/>
        <family val="1"/>
        <charset val="204"/>
      </rPr>
      <t xml:space="preserve">Городской бюджети и внебюджетные средства :
</t>
    </r>
    <r>
      <rPr>
        <sz val="12"/>
        <color rgb="FF000000"/>
        <rFont val="Times New Roman"/>
        <family val="1"/>
        <charset val="204"/>
      </rPr>
      <t xml:space="preserve">-содержание учреждений;оплата труда с начислениями.
</t>
    </r>
    <r>
      <rPr>
        <b val="true"/>
        <sz val="12"/>
        <color rgb="FF000000"/>
        <rFont val="Times New Roman"/>
        <family val="1"/>
        <charset val="204"/>
      </rPr>
      <t xml:space="preserve">Областные субсидии</t>
    </r>
    <r>
      <rPr>
        <sz val="12"/>
        <color rgb="FF000000"/>
        <rFont val="Times New Roman"/>
        <family val="1"/>
        <charset val="204"/>
      </rPr>
      <t xml:space="preserve">:
-на повышение оплаты труда работникам  бюджетной сферы в соответствии с Указами Президента № 597, 761
</t>
    </r>
  </si>
  <si>
    <t xml:space="preserve">МБОУДОД ДЮСШ</t>
  </si>
  <si>
    <t xml:space="preserve">МБУК К/Ц Досуг</t>
  </si>
  <si>
    <t xml:space="preserve">МБУК ПКиО</t>
  </si>
  <si>
    <t xml:space="preserve">МБУК  «Общедоступная библиотека»</t>
  </si>
  <si>
    <t xml:space="preserve">МБУК МСДЦ</t>
  </si>
  <si>
    <t xml:space="preserve">4.7.</t>
  </si>
  <si>
    <t xml:space="preserve">МБУК ЦДМ</t>
  </si>
  <si>
    <t xml:space="preserve">Социальной поддержки работников культуры.</t>
  </si>
  <si>
    <t xml:space="preserve">Предоставление мер социальной поддержки по оплате за содержание и ремонт жилья, услуг теплоснабжения (отопления) и электроэнергии работникам культуры</t>
  </si>
  <si>
    <t xml:space="preserve">компенсация по оплате за содержание и ремонт жилья работникам культуры.</t>
  </si>
  <si>
    <t xml:space="preserve">Итого по  подпрограмме:</t>
  </si>
  <si>
    <t xml:space="preserve"> Подпрограмма «Развитие физической культуры и спорта в ЗАТО г.Радужный»:</t>
  </si>
  <si>
    <t xml:space="preserve">Организация и проведение круглогодичной спартакиады школьников</t>
  </si>
  <si>
    <t xml:space="preserve">Проведение городских спортивных мероприятий:командировочные расходы на участие в соревнований-85000руб.;оргвзнос за участие в соревнований  - 114850руб; приобретение призов и грамот-168194,45руб.; приобретение спорт инвентаря для проведение соревнований-23900; оплата судейства-8055,55руб.).</t>
  </si>
  <si>
    <t xml:space="preserve">Организация  и проведение спартакиады среди предприятий и учреждений города;Сдача норм  комплекса ГТО  среди работающего населения </t>
  </si>
  <si>
    <t xml:space="preserve">Организация и проведение 
 городских спортивно- мас-совых и физкультурно-оздоровительных мероприятий
</t>
  </si>
  <si>
    <t xml:space="preserve">Участие сборных команд города в круглогодичной спартакиаде области, российских чемпионатах и первенствах</t>
  </si>
  <si>
    <t xml:space="preserve">Строительство обьекта "многофункциональной игровой площадки площадью 800 м2 с детским спортивно-оздоровительным комплексом</t>
  </si>
  <si>
    <t xml:space="preserve">На приобритение спортивного оборудования и инвентаря для приведения МБОУ ДО "ДЮСШ" в нормативное состояние.(в рамках регионального проекта "спорт-норма жизни", Национального проекта " Демография")</t>
  </si>
  <si>
    <t xml:space="preserve">Итого по подпрограмме: </t>
  </si>
  <si>
    <t xml:space="preserve">Муниципальная подпрограмма «Повышение правовой культуры населения ЗАТО г. Радужный Владимирской области»</t>
  </si>
  <si>
    <t xml:space="preserve">Систематическое пополнение информационной базы "Информационно-правового центра", находящегося в МБУК "Общедоступная библиотека"</t>
  </si>
  <si>
    <t xml:space="preserve">Пополнение библиотек общеобразовательных организаций, методического кабинета управления образования литературой по правовой тематике</t>
  </si>
  <si>
    <t xml:space="preserve">приобритение литературы по прававой тематики для пополнение библ. Фонда</t>
  </si>
  <si>
    <t xml:space="preserve">Городская олимпиада школьников "Основы правовх знаний"</t>
  </si>
  <si>
    <t xml:space="preserve">приобритение призов для проведение Городской олимпиад школьников "Основы правовх знаний"</t>
  </si>
  <si>
    <t xml:space="preserve">Конкурс "Гражданином быть обязан", посвящённый Конституции РФ и Международному Дню Прав человека</t>
  </si>
  <si>
    <t xml:space="preserve">приобритение призов для проведение конкурса "Гражданином быть обязан",</t>
  </si>
  <si>
    <t xml:space="preserve">Итого по муниципальной подпрограмме</t>
  </si>
  <si>
    <t xml:space="preserve">Итого по муниципальной программе:</t>
  </si>
  <si>
    <t xml:space="preserve">17.</t>
  </si>
  <si>
    <t xml:space="preserve">  Отчет по муниципальной программе "Создание благоприятных условий для развития молодого поколения ЗАТО г. Радужный Владимирской области" в разрезе мероприятий и источников финансирования за  2018 год</t>
  </si>
  <si>
    <t xml:space="preserve">Социальная помощь детям – инвалидам, страдающим сахарным диабетом в тяжелой форме, из семей, находящихся в трудной жизненной ситуации, на медицинские средства и изделия медицинского назначения</t>
  </si>
  <si>
    <t xml:space="preserve">Приобретены лекарственные средства 
для 4х детей инвалидов, 
страдающих сахарным диабетом; - в январе 2019 года проведено чествование многодетных семей, родивших третьего и последующих детей;   - в рамках Дня инвалида </t>
  </si>
  <si>
    <t xml:space="preserve">Организация  культурно-спортивных программ для детей-инвалидов</t>
  </si>
  <si>
    <t xml:space="preserve">Организация и проведение чествования семей, родивших 3-его и последующего ребенка, двойню</t>
  </si>
  <si>
    <t xml:space="preserve">Оказание адресной социальной помощи  семьям  с детьми, оказавшимися в трудной жизненной ситуации</t>
  </si>
  <si>
    <t xml:space="preserve">Проведение городских мероприятий, посвященных Дню инвалида</t>
  </si>
  <si>
    <t xml:space="preserve">Организация городских спортивных мероприятий и участие в областных мероприятиях для людей с ограниченными возможностями</t>
  </si>
  <si>
    <t xml:space="preserve">Проведение благотворительной городской Новогодней елки для детей с инвалидностью</t>
  </si>
  <si>
    <t xml:space="preserve">Организация поездок для членов Радужного отделения всероссийского общества инвалидов</t>
  </si>
  <si>
    <t xml:space="preserve">Организация  культурно-развлекательных программ для детей-инвалидов</t>
  </si>
  <si>
    <t xml:space="preserve">Приобретение комплекта развивающих игр для детей – инвалидов, посещающих МБУК «Общедоступная библиотека»</t>
  </si>
  <si>
    <t xml:space="preserve">7.00</t>
  </si>
  <si>
    <t xml:space="preserve">«Организация досуга и воспитание детей»</t>
  </si>
  <si>
    <t xml:space="preserve">Проведение городских праздников:   -Дня семьи;  - Международного Дня защиты детей;  - Дня матери;  -Дня пап;  - Дня семьи, любви и верности (Дня почитания муромских святых Петра и Февроньи)</t>
  </si>
  <si>
    <t xml:space="preserve">Проведение дня 
семьи, день отца, дня защиты детей, приобретены сценические костюмы для воспитанников детских учреждений, оплата работников, обслуживающих отракционы</t>
  </si>
  <si>
    <t xml:space="preserve">Проведение городских акций для детей и молодежи</t>
  </si>
  <si>
    <t xml:space="preserve">Приобретение и пошив сценических костюмов для детских образцовых коллективов</t>
  </si>
  <si>
    <t xml:space="preserve">Организация работы молодежной дискотеки в летний сезон в городском парке без входных билетов (расходы на заработную плату работникам дискотеки). Приобретение музыкальной аппаратуры</t>
  </si>
  <si>
    <t xml:space="preserve">Организация работы детских аттракционов в летний сезон, в том числе:</t>
  </si>
  <si>
    <t xml:space="preserve">доплата работникам, обслуживающим аттракционы </t>
  </si>
  <si>
    <t xml:space="preserve">освидетельствование технической эксплуатации аттракционов </t>
  </si>
  <si>
    <t xml:space="preserve"> «Молодёжь города»</t>
  </si>
  <si>
    <t xml:space="preserve">Акция «Мы граждане – России» по вручению паспортов несовершеннолетним гражданам (приобретение цветов, сувениров, подарков)</t>
  </si>
  <si>
    <t xml:space="preserve">За 2019 год проведено 4 церемонии торжественного вручения паспартов 
</t>
  </si>
  <si>
    <t xml:space="preserve">Участие поискового отряда «Гром», членов Ассоциации поисковых отрядов «Гром» Владимирской области в Вахтах Памяти, поиске и захоронении останков бойцов Советской армии, погибших в период Великой Отечественной войны:                                                                             - транспортные расходы;                                            - командировочные расходы;                                           - материальное обеспечение</t>
  </si>
  <si>
    <t xml:space="preserve">Финансирование международного военно-патриотического фестиваля "Память из пламяни"</t>
  </si>
  <si>
    <t xml:space="preserve">Проведение акций среди молодёжи, посвящённых памятным датам (приобретение цветов, сувениров и т.д.</t>
  </si>
  <si>
    <t xml:space="preserve">Проведение городского конкурса социальных проектов молодёжных объединений и организаций, учащихся образовательных учреждений. Участие в аналогичных областных и федеральных конкурсах. </t>
  </si>
  <si>
    <t xml:space="preserve">Реализация проекта – победителя городского конкурса "Идея проектов - 2018"</t>
  </si>
  <si>
    <t xml:space="preserve">Реализация проекта – победителя областного конкурса проектов «Важное дело»</t>
  </si>
  <si>
    <t xml:space="preserve">Выборы в Молодёжный Парламент; Проведение заседаний, семинаров, слётов, школ для молодых парламентариев, молодёжного актива (оплата транспортных расходов, учёбы, лекторов и т.д.)</t>
  </si>
  <si>
    <t xml:space="preserve">Проведение муниципального этапа и участие в областном конкурсе «Молодые лидеры Владимирского края»</t>
  </si>
  <si>
    <t xml:space="preserve">Поддержка и развитие ученического самоуправления (приобретение и изготовление символики, организация и проведение слётов, конференций, семинаров детских общественных организаций)</t>
  </si>
  <si>
    <t xml:space="preserve">Организация работы Штаба добровольцев ЗАТО г. Радужный. Проведение добровольческих акций. Участие в областных добровольческих фестивалях, форумах, акциях.</t>
  </si>
  <si>
    <t xml:space="preserve">Проведение акции «Подари ребёнку радость» (организация сбора игрушек для детских садов)</t>
  </si>
  <si>
    <t xml:space="preserve">Проведение акций, праздничных и благотворительных мероприятий  для семей с детьми</t>
  </si>
  <si>
    <t xml:space="preserve">Проведение мероприятий, посвящённых празднованию Дня Молодёжи</t>
  </si>
  <si>
    <t xml:space="preserve">Организация выставок творчества представителей молодёжи, поддержка молодёжных объединений, клубов, музыкальных групп</t>
  </si>
  <si>
    <t xml:space="preserve">16.</t>
  </si>
  <si>
    <t xml:space="preserve">Проведение городских игр «Что? Где? Когда?»</t>
  </si>
  <si>
    <t xml:space="preserve">Вручение стипендий  одаренным детям за успехи в учебе, творчестве и спорте</t>
  </si>
  <si>
    <t xml:space="preserve">18.</t>
  </si>
  <si>
    <t xml:space="preserve">Проведение  акций по профилактике асоциального поведения и пропаганде здорового образа жизни среди молодёжи</t>
  </si>
  <si>
    <t xml:space="preserve">19.</t>
  </si>
  <si>
    <t xml:space="preserve">Организация и проведение конференций, круглых столов по вопросам пропаганды здорового образа жизни, профилактики асоциальных явлений в молодёжной среде</t>
  </si>
  <si>
    <t xml:space="preserve">20.</t>
  </si>
  <si>
    <t xml:space="preserve">Взаимодействие со средствами массовой информации по созданию информационных передач, сюжетов на телевизионных каналах, тематических  выпусков в печатных средствах массовой информации на молодёжную тематику</t>
  </si>
  <si>
    <t xml:space="preserve">«Временная занятость детей и молодёжи» </t>
  </si>
  <si>
    <t xml:space="preserve">Проведение мелкого ремонта школьной мебели,  уборка скошенной травы, перекопка клумб, посадка цветов, прополка, полив.</t>
  </si>
  <si>
    <t xml:space="preserve">20 мая 2019 года на территории ЗАТО город Радужный состоялась ярмарка вакансий для несовершеннолетних граждан «Начало трудового пути». Ярмарка дала возможность подросткам самостоятельно подобрать себе работу на период летних каникул, получить информацию о состоянии рынка труда города Владимира, о  государственных услугах, предоставляемых центром занятости, о профессиональном обучении новой специальности, а также проконсультироваться с психологом,  специалистом по трудоустройству.</t>
  </si>
  <si>
    <t xml:space="preserve">Благоустройство и озеленение территории,  перекопка клумб, посадка цветов, прополка, полив, вырубка и обрезка кустов, покраска малых форм, уборка территории, участков и прогулочных веранд.</t>
  </si>
  <si>
    <t xml:space="preserve">Уборка парка от мусора, веток, поливка клумб.</t>
  </si>
  <si>
    <t xml:space="preserve">Благоустройство и озеленение территории,  перекопка клумб, посадка  цветов, прополка, полив.</t>
  </si>
  <si>
    <t xml:space="preserve">Благоустройство территории, обработка газонов, высев травы, уборка скошенной травы.</t>
  </si>
  <si>
    <t xml:space="preserve">Благоустройство территории, прилегающей к с/к “Кристалл” и плавательному бассейну, благоустройство территории, прилегающей к лыжной базе</t>
  </si>
  <si>
    <t xml:space="preserve">Поддержка молодёжного движения студенческих отрядов</t>
  </si>
  <si>
    <t xml:space="preserve">Заведующий отделом экономики администрации</t>
  </si>
  <si>
    <t xml:space="preserve">Т.П.Симонова</t>
  </si>
</sst>
</file>

<file path=xl/styles.xml><?xml version="1.0" encoding="utf-8"?>
<styleSheet xmlns="http://schemas.openxmlformats.org/spreadsheetml/2006/main">
  <numFmts count="16">
    <numFmt numFmtId="164" formatCode="General"/>
    <numFmt numFmtId="165" formatCode="@"/>
    <numFmt numFmtId="166" formatCode="#,##0.00"/>
    <numFmt numFmtId="167" formatCode="0.00"/>
    <numFmt numFmtId="168" formatCode="0.000"/>
    <numFmt numFmtId="169" formatCode="0.00000"/>
    <numFmt numFmtId="170" formatCode="000000"/>
    <numFmt numFmtId="171" formatCode="0.0000"/>
    <numFmt numFmtId="172" formatCode="#,##0.000"/>
    <numFmt numFmtId="173" formatCode="0.0"/>
    <numFmt numFmtId="174" formatCode="#,##0.0"/>
    <numFmt numFmtId="175" formatCode="#,##0.00000"/>
    <numFmt numFmtId="176" formatCode="_-* #,##0.00_р_._-;\-* #,##0.00_р_._-;_-* \-??_р_._-;_-@_-"/>
    <numFmt numFmtId="177" formatCode="#,##0.0000"/>
    <numFmt numFmtId="178" formatCode="_-* #,##0.00&quot;р.&quot;_-;\-* #,##0.00&quot;р.&quot;_-;_-* \-??&quot;р.&quot;_-;_-@_-"/>
    <numFmt numFmtId="179" formatCode="0.000000"/>
  </numFmts>
  <fonts count="10">
    <font>
      <sz val="11"/>
      <color rgb="FF000000"/>
      <name val="Calibri"/>
      <family val="2"/>
      <charset val="204"/>
    </font>
    <font>
      <sz val="10"/>
      <name val="Arial"/>
      <family val="0"/>
      <charset val="204"/>
    </font>
    <font>
      <sz val="10"/>
      <name val="Arial"/>
      <family val="0"/>
      <charset val="204"/>
    </font>
    <font>
      <sz val="10"/>
      <name val="Arial"/>
      <family val="0"/>
      <charset val="204"/>
    </font>
    <font>
      <sz val="11"/>
      <color rgb="FF000000"/>
      <name val="Calibri"/>
      <family val="2"/>
      <charset val="1"/>
    </font>
    <font>
      <sz val="12"/>
      <color rgb="FF000000"/>
      <name val="Times New Roman"/>
      <family val="1"/>
      <charset val="204"/>
    </font>
    <font>
      <b val="true"/>
      <sz val="12"/>
      <color rgb="FF000000"/>
      <name val="Times New Roman"/>
      <family val="1"/>
      <charset val="204"/>
    </font>
    <font>
      <sz val="12"/>
      <name val="Times New Roman"/>
      <family val="1"/>
      <charset val="204"/>
    </font>
    <font>
      <b val="true"/>
      <sz val="12"/>
      <name val="Times New Roman"/>
      <family val="1"/>
      <charset val="204"/>
    </font>
    <font>
      <b val="true"/>
      <i val="true"/>
      <sz val="12"/>
      <color rgb="FF000000"/>
      <name val="Times New Roman"/>
      <family val="1"/>
      <charset val="204"/>
    </font>
  </fonts>
  <fills count="3">
    <fill>
      <patternFill patternType="none"/>
    </fill>
    <fill>
      <patternFill patternType="gray125"/>
    </fill>
    <fill>
      <patternFill patternType="solid">
        <fgColor rgb="FFFFFFFF"/>
        <bgColor rgb="FFFFFFCC"/>
      </patternFill>
    </fill>
  </fills>
  <borders count="47">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top style="thin"/>
      <bottom/>
      <diagonal/>
    </border>
    <border diagonalUp="false" diagonalDown="false">
      <left style="thin"/>
      <right/>
      <top style="thin"/>
      <bottom style="thin"/>
      <diagonal/>
    </border>
    <border diagonalUp="false" diagonalDown="false">
      <left style="hair"/>
      <right style="hair"/>
      <top style="hair"/>
      <bottom style="hair"/>
      <diagonal/>
    </border>
    <border diagonalUp="false" diagonalDown="false">
      <left style="medium"/>
      <right style="thin"/>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style="thin"/>
      <right style="medium"/>
      <top style="thin"/>
      <bottom style="medium"/>
      <diagonal/>
    </border>
    <border diagonalUp="false" diagonalDown="false">
      <left style="thin"/>
      <right style="medium"/>
      <top style="thin"/>
      <bottom/>
      <diagonal/>
    </border>
    <border diagonalUp="false" diagonalDown="false">
      <left style="thin"/>
      <right style="medium"/>
      <top/>
      <bottom style="thin"/>
      <diagonal/>
    </border>
    <border diagonalUp="false" diagonalDown="false">
      <left style="medium"/>
      <right style="medium"/>
      <top style="medium"/>
      <bottom/>
      <diagonal/>
    </border>
    <border diagonalUp="false" diagonalDown="false">
      <left/>
      <right style="medium"/>
      <top style="medium"/>
      <bottom style="medium"/>
      <diagonal/>
    </border>
    <border diagonalUp="false" diagonalDown="false">
      <left/>
      <right style="medium"/>
      <top/>
      <bottom style="medium"/>
      <diagonal/>
    </border>
    <border diagonalUp="false" diagonalDown="false">
      <left style="medium"/>
      <right style="medium"/>
      <top/>
      <bottom/>
      <diagonal/>
    </border>
    <border diagonalUp="false" diagonalDown="false">
      <left style="medium"/>
      <right/>
      <top style="medium"/>
      <bottom style="medium"/>
      <diagonal/>
    </border>
    <border diagonalUp="false" diagonalDown="false">
      <left style="medium"/>
      <right/>
      <top style="medium"/>
      <bottom/>
      <diagonal/>
    </border>
    <border diagonalUp="false" diagonalDown="false">
      <left/>
      <right style="medium"/>
      <top style="medium"/>
      <bottom/>
      <diagonal/>
    </border>
    <border diagonalUp="false" diagonalDown="false">
      <left/>
      <right style="medium"/>
      <top/>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style="medium"/>
      <top style="medium"/>
      <bottom style="medium"/>
      <diagonal/>
    </border>
    <border diagonalUp="false" diagonalDown="false">
      <left style="thin"/>
      <right style="thin"/>
      <top style="medium"/>
      <bottom style="medium"/>
      <diagonal/>
    </border>
    <border diagonalUp="false" diagonalDown="false">
      <left/>
      <right/>
      <top style="medium"/>
      <bottom/>
      <diagonal/>
    </border>
    <border diagonalUp="false" diagonalDown="false">
      <left/>
      <right style="thin"/>
      <top/>
      <bottom/>
      <diagonal/>
    </border>
    <border diagonalUp="false" diagonalDown="false">
      <left style="medium"/>
      <right/>
      <top/>
      <bottom/>
      <diagonal/>
    </border>
    <border diagonalUp="false" diagonalDown="false">
      <left style="medium"/>
      <right style="medium"/>
      <top/>
      <bottom style="medium"/>
      <diagonal/>
    </border>
    <border diagonalUp="false" diagonalDown="false">
      <left/>
      <right/>
      <top style="medium"/>
      <bottom style="medium"/>
      <diagonal/>
    </border>
    <border diagonalUp="false" diagonalDown="false">
      <left style="medium"/>
      <right/>
      <top/>
      <bottom style="medium"/>
      <diagonal/>
    </border>
    <border diagonalUp="false" diagonalDown="false">
      <left style="thin"/>
      <right style="medium"/>
      <top style="medium"/>
      <bottom style="medium"/>
      <diagonal/>
    </border>
    <border diagonalUp="false" diagonalDown="false">
      <left style="thin"/>
      <right/>
      <top/>
      <bottom style="thin"/>
      <diagonal/>
    </border>
    <border diagonalUp="false" diagonalDown="false">
      <left style="medium"/>
      <right style="medium"/>
      <top style="thin"/>
      <bottom style="thin"/>
      <diagonal/>
    </border>
    <border diagonalUp="false" diagonalDown="false">
      <left/>
      <right/>
      <top/>
      <bottom style="thin"/>
      <diagonal/>
    </border>
    <border diagonalUp="false" diagonalDown="false">
      <left style="medium"/>
      <right style="medium"/>
      <top/>
      <bottom style="thin"/>
      <diagonal/>
    </border>
    <border diagonalUp="false" diagonalDown="false">
      <left style="medium"/>
      <right style="medium"/>
      <top style="thin"/>
      <bottom/>
      <diagonal/>
    </border>
    <border diagonalUp="false" diagonalDown="false">
      <left style="thin"/>
      <right/>
      <top/>
      <bottom/>
      <diagonal/>
    </border>
    <border diagonalUp="false" diagonalDown="false">
      <left style="thin"/>
      <right/>
      <top style="medium"/>
      <bottom style="medium"/>
      <diagonal/>
    </border>
    <border diagonalUp="false" diagonalDown="false">
      <left style="medium"/>
      <right/>
      <top/>
      <bottom style="thin"/>
      <diagonal/>
    </border>
    <border diagonalUp="false" diagonalDown="false">
      <left style="medium"/>
      <right style="medium"/>
      <top style="medium"/>
      <bottom style="thin"/>
      <diagonal/>
    </border>
    <border diagonalUp="false" diagonalDown="false">
      <left style="medium"/>
      <right/>
      <top style="medium"/>
      <bottom style="thin"/>
      <diagonal/>
    </border>
    <border diagonalUp="false" diagonalDown="false">
      <left/>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78"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365">
    <xf numFmtId="164" fontId="0" fillId="0" borderId="0" xfId="0" applyFont="fals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5" fontId="6" fillId="0" borderId="1" xfId="0" applyFont="true" applyBorder="true" applyAlignment="true" applyProtection="false">
      <alignment horizontal="center" vertical="center" textRotation="0" wrapText="true" indent="0" shrinkToFit="false"/>
      <protection locked="true" hidden="false"/>
    </xf>
    <xf numFmtId="165" fontId="5" fillId="0" borderId="1" xfId="0" applyFont="true" applyBorder="true" applyAlignment="true" applyProtection="false">
      <alignment horizontal="center" vertical="center" textRotation="0" wrapText="true" indent="0" shrinkToFit="false"/>
      <protection locked="true" hidden="false"/>
    </xf>
    <xf numFmtId="165" fontId="6" fillId="0" borderId="1" xfId="0" applyFont="true" applyBorder="true" applyAlignment="true" applyProtection="false">
      <alignment horizontal="left" vertical="center" textRotation="0" wrapText="true" indent="0" shrinkToFit="false"/>
      <protection locked="true" hidden="false"/>
    </xf>
    <xf numFmtId="164" fontId="7" fillId="2" borderId="2" xfId="0" applyFont="true" applyBorder="true" applyAlignment="true" applyProtection="false">
      <alignment horizontal="center" vertical="top" textRotation="0" wrapText="true" indent="0" shrinkToFit="false"/>
      <protection locked="true" hidden="false"/>
    </xf>
    <xf numFmtId="166" fontId="8" fillId="0" borderId="1" xfId="0" applyFont="true" applyBorder="true" applyAlignment="true" applyProtection="false">
      <alignment horizontal="center" vertical="top" textRotation="0" wrapText="true" indent="0" shrinkToFit="false"/>
      <protection locked="true" hidden="false"/>
    </xf>
    <xf numFmtId="167" fontId="7" fillId="0" borderId="1" xfId="0" applyFont="true" applyBorder="true" applyAlignment="true" applyProtection="false">
      <alignment horizontal="center" vertical="top" textRotation="0" wrapText="true" indent="0" shrinkToFit="false"/>
      <protection locked="true" hidden="false"/>
    </xf>
    <xf numFmtId="166" fontId="7" fillId="0" borderId="1" xfId="0" applyFont="true" applyBorder="true" applyAlignment="true" applyProtection="false">
      <alignment horizontal="center" vertical="top" textRotation="0" wrapText="true" indent="0" shrinkToFit="false"/>
      <protection locked="true" hidden="false"/>
    </xf>
    <xf numFmtId="164" fontId="7" fillId="2" borderId="1" xfId="0" applyFont="true" applyBorder="true" applyAlignment="true" applyProtection="false">
      <alignment horizontal="center" vertical="top"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7" fontId="5" fillId="0" borderId="1" xfId="0" applyFont="true" applyBorder="true" applyAlignment="true" applyProtection="false">
      <alignment horizontal="center" vertical="top" textRotation="0" wrapText="false" indent="0" shrinkToFit="false"/>
      <protection locked="true" hidden="false"/>
    </xf>
    <xf numFmtId="164" fontId="5" fillId="0" borderId="1" xfId="0" applyFont="true" applyBorder="true" applyAlignment="true" applyProtection="false">
      <alignment horizontal="center" vertical="bottom"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true" applyProtection="false">
      <alignment horizontal="center" vertical="top" textRotation="0" wrapText="true" indent="0" shrinkToFit="false"/>
      <protection locked="true" hidden="false"/>
    </xf>
    <xf numFmtId="166" fontId="7" fillId="0" borderId="1" xfId="0" applyFont="true" applyBorder="true" applyAlignment="true" applyProtection="false">
      <alignment horizontal="center" vertical="center" textRotation="0" wrapText="true" indent="0" shrinkToFit="false"/>
      <protection locked="true" hidden="false"/>
    </xf>
    <xf numFmtId="165" fontId="7" fillId="0" borderId="3" xfId="0" applyFont="true" applyBorder="true" applyAlignment="true" applyProtection="false">
      <alignment horizontal="center" vertical="top" textRotation="0" wrapText="false" indent="0" shrinkToFit="false"/>
      <protection locked="true" hidden="false"/>
    </xf>
    <xf numFmtId="164" fontId="7" fillId="0" borderId="3" xfId="0" applyFont="true" applyBorder="true" applyAlignment="true" applyProtection="false">
      <alignment horizontal="center" vertical="top" textRotation="0" wrapText="true" indent="0" shrinkToFit="false"/>
      <protection locked="true" hidden="false"/>
    </xf>
    <xf numFmtId="166" fontId="8" fillId="0" borderId="4" xfId="0" applyFont="true" applyBorder="true" applyAlignment="true" applyProtection="false">
      <alignment horizontal="center" vertical="top" textRotation="0" wrapText="true" indent="0" shrinkToFit="false"/>
      <protection locked="true" hidden="false"/>
    </xf>
    <xf numFmtId="167" fontId="5" fillId="0" borderId="1" xfId="0" applyFont="true" applyBorder="true" applyAlignment="true" applyProtection="false">
      <alignment horizontal="center" vertical="top" textRotation="0" wrapText="true" indent="0" shrinkToFit="false"/>
      <protection locked="true" hidden="false"/>
    </xf>
    <xf numFmtId="168" fontId="5" fillId="0" borderId="1" xfId="0" applyFont="true" applyBorder="true" applyAlignment="true" applyProtection="false">
      <alignment horizontal="center" vertical="top" textRotation="0" wrapText="true" indent="0" shrinkToFit="false"/>
      <protection locked="true" hidden="false"/>
    </xf>
    <xf numFmtId="166" fontId="7" fillId="0" borderId="4" xfId="0" applyFont="true" applyBorder="true" applyAlignment="true" applyProtection="false">
      <alignment horizontal="center" vertical="top" textRotation="0" wrapText="true" indent="0" shrinkToFit="false"/>
      <protection locked="true" hidden="false"/>
    </xf>
    <xf numFmtId="165" fontId="7" fillId="0" borderId="2" xfId="0" applyFont="true" applyBorder="true" applyAlignment="true" applyProtection="false">
      <alignment horizontal="center" vertical="top" textRotation="0" wrapText="false" indent="0" shrinkToFit="false"/>
      <protection locked="true" hidden="false"/>
    </xf>
    <xf numFmtId="164" fontId="7" fillId="0" borderId="1" xfId="0" applyFont="true" applyBorder="true" applyAlignment="true" applyProtection="false">
      <alignment horizontal="center" vertical="top" textRotation="0" wrapText="tru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5" fillId="0" borderId="3" xfId="0" applyFont="true" applyBorder="true" applyAlignment="true" applyProtection="false">
      <alignment horizontal="center" vertical="top"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8" fontId="6" fillId="0" borderId="1" xfId="0" applyFont="true" applyBorder="true" applyAlignment="true" applyProtection="false">
      <alignment horizontal="center" vertical="top" textRotation="0" wrapText="true" indent="0" shrinkToFit="false"/>
      <protection locked="true" hidden="false"/>
    </xf>
    <xf numFmtId="164" fontId="7" fillId="0" borderId="2" xfId="0" applyFont="true" applyBorder="true" applyAlignment="true" applyProtection="false">
      <alignment horizontal="left" vertical="top" textRotation="0" wrapText="true" indent="0" shrinkToFit="false"/>
      <protection locked="true" hidden="false"/>
    </xf>
    <xf numFmtId="164" fontId="6" fillId="0" borderId="1" xfId="0" applyFont="true" applyBorder="true" applyAlignment="true" applyProtection="false">
      <alignment horizontal="general" vertical="bottom" textRotation="0" wrapText="false" indent="0" shrinkToFit="false"/>
      <protection locked="true" hidden="false"/>
    </xf>
    <xf numFmtId="165" fontId="7" fillId="0" borderId="1" xfId="0" applyFont="true" applyBorder="true" applyAlignment="true" applyProtection="false">
      <alignment horizontal="center" vertical="top" textRotation="0" wrapText="false" indent="0" shrinkToFit="false"/>
      <protection locked="true" hidden="false"/>
    </xf>
    <xf numFmtId="164" fontId="7" fillId="0" borderId="4" xfId="0" applyFont="true" applyBorder="true" applyAlignment="true" applyProtection="false">
      <alignment horizontal="center" vertical="top" textRotation="0" wrapText="true" indent="0" shrinkToFit="false"/>
      <protection locked="true" hidden="false"/>
    </xf>
    <xf numFmtId="167" fontId="6" fillId="0" borderId="1" xfId="0" applyFont="true" applyBorder="true" applyAlignment="true" applyProtection="false">
      <alignment horizontal="center" vertical="top" textRotation="0" wrapText="true" indent="0" shrinkToFit="false"/>
      <protection locked="true" hidden="false"/>
    </xf>
    <xf numFmtId="169" fontId="5" fillId="0" borderId="1" xfId="0" applyFont="true" applyBorder="true" applyAlignment="true" applyProtection="false">
      <alignment horizontal="center" vertical="center" textRotation="0" wrapText="true" indent="0" shrinkToFit="false"/>
      <protection locked="true" hidden="false"/>
    </xf>
    <xf numFmtId="168" fontId="6" fillId="0" borderId="2" xfId="0" applyFont="true" applyBorder="true" applyAlignment="true" applyProtection="false">
      <alignment horizontal="center" vertical="center" textRotation="0" wrapText="true" indent="0" shrinkToFit="false"/>
      <protection locked="true" hidden="false"/>
    </xf>
    <xf numFmtId="165" fontId="5" fillId="0" borderId="5" xfId="0" applyFont="true" applyBorder="true" applyAlignment="true" applyProtection="false">
      <alignment horizontal="center" vertical="center" textRotation="0" wrapText="true" indent="0" shrinkToFit="false"/>
      <protection locked="true" hidden="false"/>
    </xf>
    <xf numFmtId="168"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8" fontId="7" fillId="0" borderId="1" xfId="0" applyFont="true" applyBorder="true" applyAlignment="true" applyProtection="false">
      <alignment horizontal="center" vertical="center" textRotation="0" wrapText="false" indent="0" shrinkToFit="false"/>
      <protection locked="true" hidden="false"/>
    </xf>
    <xf numFmtId="170" fontId="5" fillId="0" borderId="1" xfId="0" applyFont="true" applyBorder="true" applyAlignment="true" applyProtection="false">
      <alignment horizontal="center" vertical="center" textRotation="0" wrapText="true" indent="0" shrinkToFit="false"/>
      <protection locked="true" hidden="false"/>
    </xf>
    <xf numFmtId="165" fontId="6" fillId="0" borderId="6" xfId="0" applyFont="true" applyBorder="true" applyAlignment="true" applyProtection="false">
      <alignment horizontal="center" vertical="center" textRotation="0" wrapText="true" indent="0" shrinkToFit="false"/>
      <protection locked="true" hidden="false"/>
    </xf>
    <xf numFmtId="168" fontId="6" fillId="0" borderId="1" xfId="0" applyFont="true" applyBorder="true" applyAlignment="true" applyProtection="false">
      <alignment horizontal="center" vertical="center" textRotation="0" wrapText="true" indent="0" shrinkToFit="false"/>
      <protection locked="true" hidden="false"/>
    </xf>
    <xf numFmtId="168" fontId="8" fillId="0" borderId="1" xfId="0" applyFont="true" applyBorder="true" applyAlignment="true" applyProtection="false">
      <alignment horizontal="center" vertical="center" textRotation="0" wrapText="true" indent="0" shrinkToFit="false"/>
      <protection locked="true" hidden="false"/>
    </xf>
    <xf numFmtId="168" fontId="8" fillId="0" borderId="1" xfId="0" applyFont="true" applyBorder="true" applyAlignment="true" applyProtection="false">
      <alignment horizontal="center" vertical="center" textRotation="0" wrapText="false" indent="0" shrinkToFit="false"/>
      <protection locked="true" hidden="false"/>
    </xf>
    <xf numFmtId="165" fontId="5" fillId="0" borderId="6" xfId="0" applyFont="true" applyBorder="true" applyAlignment="true" applyProtection="false">
      <alignment horizontal="center" vertical="center" textRotation="0" wrapText="true" indent="0" shrinkToFit="false"/>
      <protection locked="true" hidden="false"/>
    </xf>
    <xf numFmtId="168" fontId="7" fillId="0" borderId="1" xfId="0" applyFont="true" applyBorder="true" applyAlignment="true" applyProtection="false">
      <alignment horizontal="center" vertical="center" textRotation="0" wrapText="true" indent="0" shrinkToFit="false"/>
      <protection locked="true" hidden="false"/>
    </xf>
    <xf numFmtId="167" fontId="7" fillId="0" borderId="1" xfId="0" applyFont="true" applyBorder="true" applyAlignment="true" applyProtection="false">
      <alignment horizontal="center" vertical="center" textRotation="0" wrapText="true" indent="0" shrinkToFit="false"/>
      <protection locked="true" hidden="false"/>
    </xf>
    <xf numFmtId="168" fontId="6" fillId="0" borderId="4" xfId="0" applyFont="true" applyBorder="true" applyAlignment="true" applyProtection="false">
      <alignment horizontal="center" vertical="center" textRotation="0" wrapText="true" indent="0" shrinkToFit="false"/>
      <protection locked="true" hidden="false"/>
    </xf>
    <xf numFmtId="168" fontId="8" fillId="0" borderId="4"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9" fontId="6" fillId="0" borderId="1" xfId="0" applyFont="true" applyBorder="true" applyAlignment="true" applyProtection="false">
      <alignment horizontal="center" vertical="center" textRotation="0" wrapText="true" indent="0" shrinkToFit="false"/>
      <protection locked="true" hidden="false"/>
    </xf>
    <xf numFmtId="169" fontId="8" fillId="0" borderId="1" xfId="0" applyFont="true" applyBorder="true" applyAlignment="true" applyProtection="false">
      <alignment horizontal="center" vertical="center" textRotation="0" wrapText="false" indent="0" shrinkToFit="false"/>
      <protection locked="true" hidden="false"/>
    </xf>
    <xf numFmtId="164" fontId="5" fillId="0" borderId="1" xfId="2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7" fontId="6"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top" textRotation="0" wrapText="true" indent="0" shrinkToFit="false"/>
      <protection locked="true" hidden="false"/>
    </xf>
    <xf numFmtId="166" fontId="5" fillId="0" borderId="1" xfId="0" applyFont="true" applyBorder="true" applyAlignment="true" applyProtection="false">
      <alignment horizontal="center" vertical="center" textRotation="0" wrapText="true" indent="0" shrinkToFit="false"/>
      <protection locked="true" hidden="false"/>
    </xf>
    <xf numFmtId="167" fontId="5" fillId="0" borderId="1" xfId="0" applyFont="true" applyBorder="true" applyAlignment="true" applyProtection="false">
      <alignment horizontal="center" vertical="center" textRotation="0" wrapText="true" indent="0" shrinkToFit="false"/>
      <protection locked="true" hidden="false"/>
    </xf>
    <xf numFmtId="171" fontId="5" fillId="0" borderId="1" xfId="0" applyFont="true" applyBorder="true" applyAlignment="true" applyProtection="false">
      <alignment horizontal="center" vertical="center" textRotation="0" wrapText="true" indent="0" shrinkToFit="false"/>
      <protection locked="true" hidden="false"/>
    </xf>
    <xf numFmtId="172" fontId="5" fillId="0" borderId="1" xfId="0" applyFont="true" applyBorder="true" applyAlignment="true" applyProtection="false">
      <alignment horizontal="center" vertical="center" textRotation="0" wrapText="true" indent="0" shrinkToFit="false"/>
      <protection locked="true" hidden="false"/>
    </xf>
    <xf numFmtId="164" fontId="5" fillId="0" borderId="7" xfId="0" applyFont="true" applyBorder="true" applyAlignment="true" applyProtection="false">
      <alignment horizontal="left" vertical="top" textRotation="0" wrapText="true" indent="0" shrinkToFit="false"/>
      <protection locked="true" hidden="false"/>
    </xf>
    <xf numFmtId="164" fontId="6" fillId="0" borderId="7" xfId="0" applyFont="true" applyBorder="true" applyAlignment="true" applyProtection="false">
      <alignment horizontal="left" vertical="top" textRotation="0" wrapText="true" indent="0" shrinkToFit="false"/>
      <protection locked="true" hidden="false"/>
    </xf>
    <xf numFmtId="164" fontId="6" fillId="0" borderId="1" xfId="20" applyFont="true" applyBorder="true" applyAlignment="true" applyProtection="false">
      <alignment horizontal="center" vertical="center" textRotation="0" wrapText="true" indent="0" shrinkToFit="false"/>
      <protection locked="true" hidden="false"/>
    </xf>
    <xf numFmtId="164" fontId="5" fillId="0" borderId="4" xfId="20" applyFont="true" applyBorder="true" applyAlignment="true" applyProtection="false">
      <alignment horizontal="center" vertical="center" textRotation="0" wrapText="true" indent="0" shrinkToFit="false"/>
      <protection locked="true" hidden="false"/>
    </xf>
    <xf numFmtId="169" fontId="6" fillId="0" borderId="4" xfId="0" applyFont="true" applyBorder="true" applyAlignment="true" applyProtection="false">
      <alignment horizontal="center" vertical="center" textRotation="0" wrapText="true" indent="0" shrinkToFit="false"/>
      <protection locked="true" hidden="false"/>
    </xf>
    <xf numFmtId="165" fontId="6" fillId="0" borderId="1" xfId="0" applyFont="true" applyBorder="true" applyAlignment="true" applyProtection="false">
      <alignment horizontal="center" vertical="bottom" textRotation="0" wrapText="false" indent="0" shrinkToFit="false"/>
      <protection locked="true" hidden="false"/>
    </xf>
    <xf numFmtId="164" fontId="6" fillId="0" borderId="1" xfId="0" applyFont="true" applyBorder="true" applyAlignment="true" applyProtection="false">
      <alignment horizontal="general" vertical="center" textRotation="0" wrapText="true" indent="0" shrinkToFit="false"/>
      <protection locked="true" hidden="false"/>
    </xf>
    <xf numFmtId="165" fontId="5" fillId="0" borderId="1" xfId="0" applyFont="true" applyBorder="true" applyAlignment="true" applyProtection="false">
      <alignment horizontal="center" vertical="bottom" textRotation="0" wrapText="false" indent="0" shrinkToFit="false"/>
      <protection locked="true" hidden="false"/>
    </xf>
    <xf numFmtId="164" fontId="6" fillId="0" borderId="1" xfId="0" applyFont="true" applyBorder="true" applyAlignment="true" applyProtection="false">
      <alignment horizontal="center" vertical="bottom" textRotation="0" wrapText="true" indent="0" shrinkToFit="false"/>
      <protection locked="true" hidden="false"/>
    </xf>
    <xf numFmtId="167" fontId="5" fillId="0" borderId="1" xfId="0" applyFont="true" applyBorder="true" applyAlignment="true" applyProtection="false">
      <alignment horizontal="center" vertical="center" textRotation="0" wrapText="false" indent="0" shrinkToFit="false"/>
      <protection locked="true" hidden="false"/>
    </xf>
    <xf numFmtId="173" fontId="5" fillId="0" borderId="1" xfId="0" applyFont="true" applyBorder="true" applyAlignment="true" applyProtection="false">
      <alignment horizontal="center" vertical="center" textRotation="0" wrapText="false" indent="0" shrinkToFit="false"/>
      <protection locked="true" hidden="false"/>
    </xf>
    <xf numFmtId="168" fontId="5" fillId="0" borderId="1" xfId="0" applyFont="true" applyBorder="true" applyAlignment="true" applyProtection="false">
      <alignment horizontal="center" vertical="center" textRotation="0" wrapText="false" indent="0" shrinkToFit="false"/>
      <protection locked="true" hidden="false"/>
    </xf>
    <xf numFmtId="169" fontId="5"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general" vertical="top" textRotation="0" wrapText="true" indent="0" shrinkToFit="false"/>
      <protection locked="true" hidden="false"/>
    </xf>
    <xf numFmtId="169" fontId="6" fillId="0" borderId="1" xfId="0" applyFont="true" applyBorder="true" applyAlignment="true" applyProtection="false">
      <alignment horizontal="center" vertical="center" textRotation="0" wrapText="false" indent="0" shrinkToFit="false"/>
      <protection locked="true" hidden="false"/>
    </xf>
    <xf numFmtId="167" fontId="6" fillId="0" borderId="1" xfId="0" applyFont="true" applyBorder="true" applyAlignment="true" applyProtection="false">
      <alignment horizontal="center" vertical="center" textRotation="0" wrapText="false" indent="0" shrinkToFit="false"/>
      <protection locked="true" hidden="false"/>
    </xf>
    <xf numFmtId="173" fontId="6"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general" vertical="bottom" textRotation="0" wrapText="true" indent="0" shrinkToFit="false"/>
      <protection locked="true" hidden="false"/>
    </xf>
    <xf numFmtId="171" fontId="6"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71" fontId="5" fillId="0" borderId="1" xfId="0" applyFont="true" applyBorder="true" applyAlignment="true" applyProtection="false">
      <alignment horizontal="center" vertical="center" textRotation="0" wrapText="false" indent="0" shrinkToFit="false"/>
      <protection locked="true" hidden="false"/>
    </xf>
    <xf numFmtId="169" fontId="7" fillId="0" borderId="1" xfId="0" applyFont="true" applyBorder="true" applyAlignment="true" applyProtection="false">
      <alignment horizontal="center" vertical="center" textRotation="0" wrapText="false" indent="0" shrinkToFit="false"/>
      <protection locked="true" hidden="false"/>
    </xf>
    <xf numFmtId="165" fontId="5" fillId="0" borderId="1" xfId="0" applyFont="true" applyBorder="true" applyAlignment="true" applyProtection="false">
      <alignment horizontal="center" vertical="center" textRotation="0" wrapText="false" indent="0" shrinkToFit="false"/>
      <protection locked="true" hidden="false"/>
    </xf>
    <xf numFmtId="171" fontId="5" fillId="0" borderId="1" xfId="0" applyFont="true" applyBorder="tru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general" vertical="bottom" textRotation="0" wrapText="true" indent="0" shrinkToFit="false"/>
      <protection locked="true" hidden="false"/>
    </xf>
    <xf numFmtId="164" fontId="5" fillId="0" borderId="1" xfId="0" applyFont="true" applyBorder="true" applyAlignment="true" applyProtection="false">
      <alignment horizontal="left" vertical="top" textRotation="0" wrapText="true" indent="0" shrinkToFit="false"/>
      <protection locked="true" hidden="false"/>
    </xf>
    <xf numFmtId="171" fontId="6" fillId="0" borderId="1" xfId="0" applyFont="true" applyBorder="tru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5" fontId="5" fillId="0" borderId="1" xfId="0" applyFont="true" applyBorder="true" applyAlignment="true" applyProtection="false">
      <alignment horizontal="center" vertical="top" textRotation="0" wrapText="false" indent="0" shrinkToFit="false"/>
      <protection locked="true" hidden="false"/>
    </xf>
    <xf numFmtId="165" fontId="5" fillId="0" borderId="2" xfId="0" applyFont="true" applyBorder="true" applyAlignment="true" applyProtection="false">
      <alignment horizontal="center" vertical="bottom" textRotation="0" wrapText="false" indent="0" shrinkToFit="false"/>
      <protection locked="true" hidden="false"/>
    </xf>
    <xf numFmtId="171" fontId="6" fillId="0" borderId="7" xfId="0" applyFont="true" applyBorder="true" applyAlignment="false" applyProtection="false">
      <alignment horizontal="general" vertical="bottom" textRotation="0" wrapText="false" indent="0" shrinkToFit="false"/>
      <protection locked="true" hidden="false"/>
    </xf>
    <xf numFmtId="165" fontId="6" fillId="0" borderId="1" xfId="0" applyFont="true" applyBorder="true" applyAlignment="true" applyProtection="false">
      <alignment horizontal="center" vertical="center" textRotation="0" wrapText="false" indent="0" shrinkToFit="false"/>
      <protection locked="true" hidden="false"/>
    </xf>
    <xf numFmtId="167" fontId="5" fillId="0" borderId="1"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7" fontId="5" fillId="0" borderId="1" xfId="0" applyFont="true" applyBorder="true" applyAlignment="true" applyProtection="false">
      <alignment horizontal="general" vertical="center" textRotation="0" wrapText="true" indent="0" shrinkToFit="false"/>
      <protection locked="true" hidden="false"/>
    </xf>
    <xf numFmtId="169" fontId="5" fillId="0" borderId="1" xfId="0" applyFont="true" applyBorder="true" applyAlignment="true" applyProtection="false">
      <alignment horizontal="general" vertical="center" textRotation="0" wrapText="true" indent="0" shrinkToFit="false"/>
      <protection locked="true" hidden="false"/>
    </xf>
    <xf numFmtId="168" fontId="5" fillId="0" borderId="1" xfId="0" applyFont="true" applyBorder="true" applyAlignment="true" applyProtection="false">
      <alignment horizontal="general"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8" fontId="6" fillId="0" borderId="1" xfId="0" applyFont="true" applyBorder="true" applyAlignment="true" applyProtection="false">
      <alignment horizontal="general" vertical="center" textRotation="0" wrapText="true" indent="0" shrinkToFit="false"/>
      <protection locked="true" hidden="false"/>
    </xf>
    <xf numFmtId="169" fontId="5" fillId="0" borderId="1" xfId="0" applyFont="true" applyBorder="true" applyAlignment="false" applyProtection="false">
      <alignment horizontal="general" vertical="bottom" textRotation="0" wrapText="false" indent="0" shrinkToFit="false"/>
      <protection locked="true" hidden="false"/>
    </xf>
    <xf numFmtId="174" fontId="5" fillId="0" borderId="1" xfId="0" applyFont="true" applyBorder="true" applyAlignment="true" applyProtection="false">
      <alignment horizontal="center" vertical="center" textRotation="0" wrapText="false" indent="0" shrinkToFit="false"/>
      <protection locked="true" hidden="false"/>
    </xf>
    <xf numFmtId="174" fontId="5" fillId="0" borderId="1" xfId="0" applyFont="true" applyBorder="true" applyAlignment="true" applyProtection="false">
      <alignment horizontal="center" vertical="center" textRotation="0" wrapText="true" indent="0" shrinkToFit="false"/>
      <protection locked="true" hidden="false"/>
    </xf>
    <xf numFmtId="174" fontId="5" fillId="0" borderId="2" xfId="0" applyFont="true" applyBorder="true" applyAlignment="true" applyProtection="false">
      <alignment horizontal="center" vertical="center" textRotation="0" wrapText="false" indent="0" shrinkToFit="false"/>
      <protection locked="true" hidden="false"/>
    </xf>
    <xf numFmtId="174" fontId="5" fillId="0" borderId="4"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74" fontId="5" fillId="0" borderId="0" xfId="0" applyFont="true" applyBorder="false" applyAlignment="true" applyProtection="false">
      <alignment horizontal="center" vertical="center" textRotation="0" wrapText="false" indent="0" shrinkToFit="false"/>
      <protection locked="true" hidden="false"/>
    </xf>
    <xf numFmtId="169" fontId="6" fillId="0" borderId="1"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justify" vertical="center" textRotation="0" wrapText="false" indent="0" shrinkToFit="false"/>
      <protection locked="true" hidden="false"/>
    </xf>
    <xf numFmtId="164" fontId="5" fillId="0" borderId="1" xfId="0" applyFont="true" applyBorder="true" applyAlignment="true" applyProtection="false">
      <alignment horizontal="justify" vertical="center" textRotation="0" wrapText="false" indent="0" shrinkToFit="false"/>
      <protection locked="true" hidden="false"/>
    </xf>
    <xf numFmtId="173" fontId="5" fillId="0" borderId="1" xfId="0" applyFont="true" applyBorder="true" applyAlignment="true" applyProtection="false">
      <alignment horizontal="general" vertical="center" textRotation="0" wrapText="false" indent="0" shrinkToFit="false"/>
      <protection locked="true" hidden="false"/>
    </xf>
    <xf numFmtId="173" fontId="5" fillId="0" borderId="1" xfId="0" applyFont="true" applyBorder="true" applyAlignment="true" applyProtection="false">
      <alignment horizontal="general" vertical="center" textRotation="0" wrapText="true" indent="0" shrinkToFit="false"/>
      <protection locked="true" hidden="false"/>
    </xf>
    <xf numFmtId="169" fontId="6" fillId="0" borderId="1" xfId="0" applyFont="true" applyBorder="true" applyAlignment="true" applyProtection="false">
      <alignment horizontal="center" vertical="bottom" textRotation="0" wrapText="false" indent="0" shrinkToFit="false"/>
      <protection locked="true" hidden="false"/>
    </xf>
    <xf numFmtId="168" fontId="5" fillId="0" borderId="1" xfId="0" applyFont="true" applyBorder="true" applyAlignment="true" applyProtection="false">
      <alignment horizontal="center" vertical="bottom" textRotation="0" wrapText="false" indent="0" shrinkToFit="false"/>
      <protection locked="true" hidden="false"/>
    </xf>
    <xf numFmtId="165" fontId="9" fillId="0" borderId="8" xfId="0" applyFont="true" applyBorder="true" applyAlignment="true" applyProtection="false">
      <alignment horizontal="center" vertical="center" textRotation="0" wrapText="true" indent="0" shrinkToFit="false"/>
      <protection locked="true" hidden="false"/>
    </xf>
    <xf numFmtId="165" fontId="8" fillId="0" borderId="1" xfId="0" applyFont="true" applyBorder="true" applyAlignment="true" applyProtection="false">
      <alignment horizontal="center" vertical="center" textRotation="0" wrapText="true" indent="0" shrinkToFit="false"/>
      <protection locked="true" hidden="false"/>
    </xf>
    <xf numFmtId="164" fontId="5" fillId="0" borderId="9" xfId="0" applyFont="true" applyBorder="true" applyAlignment="true" applyProtection="false">
      <alignment horizontal="center" vertical="bottom" textRotation="0" wrapText="true" indent="0" shrinkToFit="false"/>
      <protection locked="true" hidden="false"/>
    </xf>
    <xf numFmtId="165" fontId="6" fillId="0" borderId="8" xfId="0" applyFont="true" applyBorder="true" applyAlignment="true" applyProtection="false">
      <alignment horizontal="center" vertical="center" textRotation="0" wrapText="true" indent="0" shrinkToFit="false"/>
      <protection locked="true" hidden="false"/>
    </xf>
    <xf numFmtId="165" fontId="8" fillId="0" borderId="6" xfId="0" applyFont="true" applyBorder="true" applyAlignment="true" applyProtection="false">
      <alignment horizontal="left" vertical="center" textRotation="0" wrapText="true" indent="0" shrinkToFit="false"/>
      <protection locked="true" hidden="false"/>
    </xf>
    <xf numFmtId="165" fontId="8" fillId="0" borderId="8" xfId="0" applyFont="true" applyBorder="true" applyAlignment="true" applyProtection="false">
      <alignment horizontal="general" vertical="center" textRotation="0" wrapText="true" indent="0" shrinkToFit="false"/>
      <protection locked="true" hidden="false"/>
    </xf>
    <xf numFmtId="165" fontId="8" fillId="0" borderId="1" xfId="0" applyFont="true" applyBorder="true" applyAlignment="true" applyProtection="false">
      <alignment horizontal="general" vertical="center" textRotation="0" wrapText="true" indent="0" shrinkToFit="false"/>
      <protection locked="true" hidden="false"/>
    </xf>
    <xf numFmtId="165" fontId="8" fillId="0" borderId="10" xfId="0" applyFont="true" applyBorder="true" applyAlignment="true" applyProtection="false">
      <alignment horizontal="general" vertical="center" textRotation="0" wrapText="true" indent="0" shrinkToFit="false"/>
      <protection locked="true" hidden="false"/>
    </xf>
    <xf numFmtId="165" fontId="8" fillId="0" borderId="9" xfId="0" applyFont="true" applyBorder="true" applyAlignment="true" applyProtection="false">
      <alignment horizontal="general" vertical="center" textRotation="0" wrapText="true" indent="0" shrinkToFit="false"/>
      <protection locked="true" hidden="false"/>
    </xf>
    <xf numFmtId="165" fontId="5" fillId="2" borderId="8"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bottom" textRotation="0" wrapText="true" indent="0" shrinkToFit="false"/>
      <protection locked="true" hidden="false"/>
    </xf>
    <xf numFmtId="175" fontId="5" fillId="0" borderId="1" xfId="0" applyFont="true" applyBorder="true" applyAlignment="true" applyProtection="false">
      <alignment horizontal="center" vertical="center" textRotation="0" wrapText="false" indent="0" shrinkToFit="false"/>
      <protection locked="true" hidden="false"/>
    </xf>
    <xf numFmtId="175" fontId="5" fillId="0" borderId="1" xfId="0" applyFont="true" applyBorder="true" applyAlignment="true" applyProtection="false">
      <alignment horizontal="center" vertical="center" textRotation="0" wrapText="true" indent="0" shrinkToFit="false"/>
      <protection locked="true" hidden="false"/>
    </xf>
    <xf numFmtId="175" fontId="5" fillId="0" borderId="6" xfId="0" applyFont="true" applyBorder="true" applyAlignment="true" applyProtection="false">
      <alignment horizontal="center" vertical="center" textRotation="0" wrapText="false" indent="0" shrinkToFit="false"/>
      <protection locked="true" hidden="false"/>
    </xf>
    <xf numFmtId="175" fontId="5" fillId="0" borderId="8" xfId="0" applyFont="true" applyBorder="true" applyAlignment="true" applyProtection="false">
      <alignment horizontal="center" vertical="center" textRotation="0" wrapText="false" indent="0" shrinkToFit="false"/>
      <protection locked="true" hidden="false"/>
    </xf>
    <xf numFmtId="175" fontId="5" fillId="0" borderId="10" xfId="0"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false">
      <alignment horizontal="center" vertical="center" textRotation="0" wrapText="true" indent="0" shrinkToFit="false"/>
      <protection locked="true" hidden="false"/>
    </xf>
    <xf numFmtId="165" fontId="6" fillId="2" borderId="8" xfId="0" applyFont="true" applyBorder="true" applyAlignment="true" applyProtection="false">
      <alignment horizontal="center" vertical="center" textRotation="0" wrapText="false" indent="0" shrinkToFit="false"/>
      <protection locked="true" hidden="false"/>
    </xf>
    <xf numFmtId="175" fontId="6" fillId="0" borderId="1" xfId="0" applyFont="true" applyBorder="true" applyAlignment="true" applyProtection="false">
      <alignment horizontal="center" vertical="center" textRotation="0" wrapText="false" indent="0" shrinkToFit="false"/>
      <protection locked="true" hidden="false"/>
    </xf>
    <xf numFmtId="165" fontId="6" fillId="0" borderId="8" xfId="0" applyFont="true" applyBorder="true" applyAlignment="true" applyProtection="false">
      <alignment horizontal="center" vertical="center" textRotation="0" wrapText="false" indent="0" shrinkToFit="false"/>
      <protection locked="true" hidden="false"/>
    </xf>
    <xf numFmtId="165" fontId="6" fillId="0" borderId="8" xfId="0" applyFont="true" applyBorder="true" applyAlignment="true" applyProtection="false">
      <alignment horizontal="center" vertical="bottom" textRotation="0" wrapText="true" indent="0" shrinkToFit="false"/>
      <protection locked="true" hidden="false"/>
    </xf>
    <xf numFmtId="164" fontId="6" fillId="0" borderId="6" xfId="0" applyFont="true" applyBorder="true" applyAlignment="true" applyProtection="false">
      <alignment horizontal="left" vertical="bottom" textRotation="0" wrapText="true" indent="0" shrinkToFit="false"/>
      <protection locked="true" hidden="false"/>
    </xf>
    <xf numFmtId="164" fontId="6" fillId="0" borderId="8" xfId="0" applyFont="true" applyBorder="true" applyAlignment="true" applyProtection="false">
      <alignment horizontal="general" vertical="bottom" textRotation="0" wrapText="true" indent="0" shrinkToFit="false"/>
      <protection locked="true" hidden="false"/>
    </xf>
    <xf numFmtId="165" fontId="5" fillId="0" borderId="8" xfId="0" applyFont="true" applyBorder="true" applyAlignment="true" applyProtection="false">
      <alignment horizontal="center" vertical="center" textRotation="0" wrapText="true" indent="0" shrinkToFit="false"/>
      <protection locked="true" hidden="false"/>
    </xf>
    <xf numFmtId="167" fontId="5" fillId="2" borderId="9" xfId="0" applyFont="true" applyBorder="true" applyAlignment="true" applyProtection="false">
      <alignment horizontal="center" vertical="center" textRotation="0" wrapText="true" indent="0" shrinkToFit="false"/>
      <protection locked="true" hidden="false"/>
    </xf>
    <xf numFmtId="165" fontId="5" fillId="2" borderId="8" xfId="0" applyFont="true" applyBorder="true" applyAlignment="true" applyProtection="false">
      <alignment horizontal="center" vertical="center" textRotation="0" wrapText="true" indent="0" shrinkToFit="false"/>
      <protection locked="true" hidden="false"/>
    </xf>
    <xf numFmtId="175" fontId="7" fillId="0" borderId="1" xfId="0" applyFont="true" applyBorder="true" applyAlignment="true" applyProtection="false">
      <alignment horizontal="center" vertical="center" textRotation="0" wrapText="false" indent="0" shrinkToFit="false"/>
      <protection locked="true" hidden="false"/>
    </xf>
    <xf numFmtId="175" fontId="7" fillId="0" borderId="6" xfId="0" applyFont="true" applyBorder="true" applyAlignment="true" applyProtection="false">
      <alignment horizontal="center" vertical="center" textRotation="0" wrapText="false" indent="0" shrinkToFit="false"/>
      <protection locked="true" hidden="false"/>
    </xf>
    <xf numFmtId="175" fontId="7" fillId="0" borderId="10" xfId="0"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false" applyProtection="false">
      <alignment horizontal="general" vertical="bottom" textRotation="0" wrapText="false" indent="0" shrinkToFit="false"/>
      <protection locked="true" hidden="false"/>
    </xf>
    <xf numFmtId="165" fontId="5" fillId="0" borderId="8" xfId="0" applyFont="true" applyBorder="true" applyAlignment="true" applyProtection="false">
      <alignment horizontal="center" vertical="center" textRotation="0" wrapText="false" indent="0" shrinkToFit="false"/>
      <protection locked="true" hidden="false"/>
    </xf>
    <xf numFmtId="165" fontId="5" fillId="2" borderId="1" xfId="0" applyFont="true" applyBorder="true" applyAlignment="true" applyProtection="false">
      <alignment horizontal="center" vertical="center" textRotation="0" wrapText="false" indent="0" shrinkToFit="false"/>
      <protection locked="true" hidden="false"/>
    </xf>
    <xf numFmtId="165" fontId="6" fillId="2" borderId="8" xfId="0" applyFont="true" applyBorder="true" applyAlignment="true" applyProtection="false">
      <alignment horizontal="center" vertical="center" textRotation="0" wrapText="true" indent="0" shrinkToFit="false"/>
      <protection locked="true" hidden="false"/>
    </xf>
    <xf numFmtId="164" fontId="6" fillId="0" borderId="6" xfId="0" applyFont="true" applyBorder="true" applyAlignment="true" applyProtection="false">
      <alignment horizontal="left" vertical="center" textRotation="0" wrapText="true" indent="0" shrinkToFit="false"/>
      <protection locked="true" hidden="false"/>
    </xf>
    <xf numFmtId="175" fontId="6" fillId="0" borderId="8" xfId="0" applyFont="true" applyBorder="true" applyAlignment="true" applyProtection="false">
      <alignment horizontal="general" vertical="center" textRotation="0" wrapText="true" indent="0" shrinkToFit="false"/>
      <protection locked="true" hidden="false"/>
    </xf>
    <xf numFmtId="164" fontId="5" fillId="0" borderId="10" xfId="0" applyFont="true" applyBorder="true" applyAlignment="false" applyProtection="false">
      <alignment horizontal="general" vertical="bottom" textRotation="0" wrapText="false" indent="0" shrinkToFit="false"/>
      <protection locked="true" hidden="false"/>
    </xf>
    <xf numFmtId="175" fontId="5" fillId="2" borderId="9"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center" vertical="top" textRotation="0" wrapText="true" indent="0" shrinkToFit="false"/>
      <protection locked="true" hidden="false"/>
    </xf>
    <xf numFmtId="165" fontId="8" fillId="0" borderId="8" xfId="0" applyFont="true" applyBorder="true" applyAlignment="true" applyProtection="false">
      <alignment horizontal="center" vertical="center" textRotation="0" wrapText="true" indent="0" shrinkToFit="false"/>
      <protection locked="true" hidden="false"/>
    </xf>
    <xf numFmtId="165" fontId="7" fillId="0" borderId="8" xfId="0" applyFont="true" applyBorder="true" applyAlignment="true" applyProtection="false">
      <alignment horizontal="center" vertical="center" textRotation="0" wrapText="true" indent="0" shrinkToFit="false"/>
      <protection locked="true" hidden="false"/>
    </xf>
    <xf numFmtId="175" fontId="7" fillId="0" borderId="1" xfId="0" applyFont="true" applyBorder="true" applyAlignment="true" applyProtection="false">
      <alignment horizontal="center" vertical="center" textRotation="0" wrapText="true" indent="0" shrinkToFit="false"/>
      <protection locked="true" hidden="false"/>
    </xf>
    <xf numFmtId="175" fontId="7" fillId="0" borderId="6" xfId="0" applyFont="true" applyBorder="true" applyAlignment="true" applyProtection="false">
      <alignment horizontal="center" vertical="center" textRotation="0" wrapText="true" indent="0" shrinkToFit="false"/>
      <protection locked="true" hidden="false"/>
    </xf>
    <xf numFmtId="175" fontId="7" fillId="0" borderId="8" xfId="0" applyFont="true" applyBorder="true" applyAlignment="true" applyProtection="false">
      <alignment horizontal="center" vertical="center" textRotation="0" wrapText="true" indent="0" shrinkToFit="false"/>
      <protection locked="true" hidden="false"/>
    </xf>
    <xf numFmtId="175" fontId="7" fillId="0" borderId="10"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false">
      <alignment horizontal="left" vertical="center" textRotation="0" wrapText="true" indent="0" shrinkToFit="false"/>
      <protection locked="true" hidden="false"/>
    </xf>
    <xf numFmtId="164" fontId="8" fillId="0" borderId="8" xfId="0" applyFont="true" applyBorder="true" applyAlignment="true" applyProtection="false">
      <alignment horizontal="general" vertical="center" textRotation="0" wrapText="true" indent="0" shrinkToFit="false"/>
      <protection locked="true" hidden="false"/>
    </xf>
    <xf numFmtId="164" fontId="8" fillId="0" borderId="1" xfId="0" applyFont="true" applyBorder="true" applyAlignment="true" applyProtection="false">
      <alignment horizontal="general" vertical="center" textRotation="0" wrapText="true" indent="0" shrinkToFit="false"/>
      <protection locked="true" hidden="false"/>
    </xf>
    <xf numFmtId="175" fontId="5" fillId="0" borderId="6" xfId="0" applyFont="true" applyBorder="true" applyAlignment="true" applyProtection="false">
      <alignment horizontal="center" vertical="center" textRotation="0" wrapText="true" indent="0" shrinkToFit="false"/>
      <protection locked="true" hidden="false"/>
    </xf>
    <xf numFmtId="175" fontId="5" fillId="0" borderId="8" xfId="0" applyFont="true" applyBorder="true" applyAlignment="true" applyProtection="false">
      <alignment horizontal="center" vertical="center" textRotation="0" wrapText="true" indent="0" shrinkToFit="false"/>
      <protection locked="true" hidden="false"/>
    </xf>
    <xf numFmtId="175" fontId="5" fillId="0" borderId="10" xfId="0" applyFont="true" applyBorder="true" applyAlignment="true" applyProtection="false">
      <alignment horizontal="center" vertical="center" textRotation="0" wrapText="true" indent="0" shrinkToFit="false"/>
      <protection locked="true" hidden="false"/>
    </xf>
    <xf numFmtId="165" fontId="7" fillId="2" borderId="8" xfId="0" applyFont="true" applyBorder="true" applyAlignment="true" applyProtection="false">
      <alignment horizontal="center" vertical="center" textRotation="0" wrapText="false" indent="0" shrinkToFit="false"/>
      <protection locked="true" hidden="false"/>
    </xf>
    <xf numFmtId="165" fontId="7" fillId="0" borderId="8"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5" fillId="0" borderId="8" xfId="0" applyFont="true" applyBorder="true" applyAlignment="false" applyProtection="false">
      <alignment horizontal="general" vertical="bottom" textRotation="0" wrapText="false" indent="0" shrinkToFit="false"/>
      <protection locked="true" hidden="false"/>
    </xf>
    <xf numFmtId="165" fontId="8" fillId="0" borderId="8" xfId="0" applyFont="true" applyBorder="true" applyAlignment="true" applyProtection="false">
      <alignment horizontal="center" vertical="center" textRotation="0" wrapText="false" indent="0" shrinkToFit="false"/>
      <protection locked="true" hidden="false"/>
    </xf>
    <xf numFmtId="175" fontId="6" fillId="0" borderId="1" xfId="0" applyFont="true" applyBorder="true" applyAlignment="true" applyProtection="false">
      <alignment horizontal="general"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8" fillId="0" borderId="6" xfId="0" applyFont="true" applyBorder="true" applyAlignment="true" applyProtection="false">
      <alignment horizontal="general" vertical="center" textRotation="0" wrapText="true" indent="0" shrinkToFit="false"/>
      <protection locked="true" hidden="false"/>
    </xf>
    <xf numFmtId="165" fontId="7" fillId="0" borderId="11" xfId="0" applyFont="true" applyBorder="true" applyAlignment="true" applyProtection="false">
      <alignment horizontal="center" vertical="center" textRotation="0" wrapText="false" indent="0" shrinkToFit="false"/>
      <protection locked="true" hidden="false"/>
    </xf>
    <xf numFmtId="164" fontId="5" fillId="0" borderId="12" xfId="0" applyFont="true" applyBorder="true" applyAlignment="true" applyProtection="false">
      <alignment horizontal="center" vertical="top" textRotation="0" wrapText="true" indent="0" shrinkToFit="false"/>
      <protection locked="true" hidden="false"/>
    </xf>
    <xf numFmtId="175" fontId="5" fillId="0" borderId="12" xfId="0" applyFont="true" applyBorder="true" applyAlignment="true" applyProtection="false">
      <alignment horizontal="center" vertical="center" textRotation="0" wrapText="true" indent="0" shrinkToFit="false"/>
      <protection locked="true" hidden="false"/>
    </xf>
    <xf numFmtId="175" fontId="7" fillId="0" borderId="12" xfId="0" applyFont="true" applyBorder="true" applyAlignment="true" applyProtection="false">
      <alignment horizontal="center" vertical="center" textRotation="0" wrapText="false" indent="0" shrinkToFit="false"/>
      <protection locked="true" hidden="false"/>
    </xf>
    <xf numFmtId="175" fontId="5" fillId="0" borderId="13" xfId="0" applyFont="true" applyBorder="true" applyAlignment="true" applyProtection="false">
      <alignment horizontal="center" vertical="center" textRotation="0" wrapText="true" indent="0" shrinkToFit="false"/>
      <protection locked="true" hidden="false"/>
    </xf>
    <xf numFmtId="175" fontId="5" fillId="0" borderId="11" xfId="0" applyFont="true" applyBorder="true" applyAlignment="true" applyProtection="false">
      <alignment horizontal="center" vertical="center" textRotation="0" wrapText="true" indent="0" shrinkToFit="false"/>
      <protection locked="true" hidden="false"/>
    </xf>
    <xf numFmtId="175" fontId="5" fillId="0" borderId="14" xfId="0" applyFont="true" applyBorder="true" applyAlignment="true" applyProtection="false">
      <alignment horizontal="center" vertical="center" textRotation="0" wrapText="true" indent="0" shrinkToFit="false"/>
      <protection locked="true" hidden="false"/>
    </xf>
    <xf numFmtId="165" fontId="8" fillId="0" borderId="11" xfId="0" applyFont="true" applyBorder="true" applyAlignment="true" applyProtection="false">
      <alignment horizontal="center" vertical="center" textRotation="0" wrapText="false" indent="0" shrinkToFit="false"/>
      <protection locked="true" hidden="false"/>
    </xf>
    <xf numFmtId="175" fontId="6" fillId="0" borderId="12" xfId="0" applyFont="true" applyBorder="true" applyAlignment="true" applyProtection="false">
      <alignment horizontal="center" vertical="center" textRotation="0" wrapText="true" indent="0" shrinkToFit="false"/>
      <protection locked="true" hidden="false"/>
    </xf>
    <xf numFmtId="175" fontId="6" fillId="0" borderId="1" xfId="0" applyFont="true" applyBorder="true" applyAlignment="fals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9" fontId="8" fillId="0" borderId="1" xfId="0" applyFont="true" applyBorder="true" applyAlignment="true" applyProtection="false">
      <alignment horizontal="center" vertical="center" textRotation="0" wrapText="true" indent="0" shrinkToFit="false"/>
      <protection locked="true" hidden="false"/>
    </xf>
    <xf numFmtId="169" fontId="7" fillId="0" borderId="1" xfId="0" applyFont="true" applyBorder="true" applyAlignment="true" applyProtection="false">
      <alignment horizontal="center" vertical="center" textRotation="0" wrapText="true" indent="0" shrinkToFit="false"/>
      <protection locked="true" hidden="false"/>
    </xf>
    <xf numFmtId="169" fontId="7" fillId="0" borderId="1" xfId="15" applyFont="true" applyBorder="true" applyAlignment="true" applyProtection="true">
      <alignment horizontal="center" vertical="center" textRotation="0" wrapText="true" indent="0" shrinkToFit="false"/>
      <protection locked="true" hidden="false"/>
    </xf>
    <xf numFmtId="164" fontId="5" fillId="0" borderId="6" xfId="0" applyFont="true" applyBorder="true" applyAlignment="true" applyProtection="false">
      <alignment horizontal="center" vertical="center" textRotation="0" wrapText="true" indent="0" shrinkToFit="false"/>
      <protection locked="true" hidden="false"/>
    </xf>
    <xf numFmtId="169" fontId="5" fillId="0" borderId="2" xfId="0" applyFont="true" applyBorder="true" applyAlignment="true" applyProtection="false">
      <alignment horizontal="general" vertical="center" textRotation="0" wrapText="false" indent="0" shrinkToFit="false"/>
      <protection locked="true" hidden="false"/>
    </xf>
    <xf numFmtId="164" fontId="7" fillId="0" borderId="15" xfId="0" applyFont="true" applyBorder="true" applyAlignment="true" applyProtection="false">
      <alignment horizontal="center" vertical="top" textRotation="0" wrapText="true" indent="0" shrinkToFit="false"/>
      <protection locked="true" hidden="false"/>
    </xf>
    <xf numFmtId="164" fontId="7" fillId="0" borderId="10" xfId="0" applyFont="true" applyBorder="true" applyAlignment="true" applyProtection="false">
      <alignment horizontal="center" vertical="top" textRotation="0" wrapText="true" indent="0" shrinkToFit="false"/>
      <protection locked="true" hidden="false"/>
    </xf>
    <xf numFmtId="164" fontId="7" fillId="0" borderId="16" xfId="0" applyFont="true" applyBorder="true" applyAlignment="true" applyProtection="false">
      <alignment horizontal="center" vertical="top" textRotation="0" wrapText="true" indent="0" shrinkToFit="false"/>
      <protection locked="true" hidden="false"/>
    </xf>
    <xf numFmtId="164" fontId="5" fillId="0" borderId="9" xfId="0" applyFont="true" applyBorder="true" applyAlignment="true" applyProtection="false">
      <alignment horizontal="center" vertical="top" textRotation="0" wrapText="true" indent="0" shrinkToFit="false"/>
      <protection locked="true" hidden="false"/>
    </xf>
    <xf numFmtId="171" fontId="5" fillId="0" borderId="2" xfId="0" applyFont="true" applyBorder="true" applyAlignment="true" applyProtection="false">
      <alignment horizontal="general" vertical="center" textRotation="0" wrapText="false" indent="0" shrinkToFit="false"/>
      <protection locked="true" hidden="false"/>
    </xf>
    <xf numFmtId="171" fontId="7" fillId="0" borderId="1" xfId="0" applyFont="true" applyBorder="true" applyAlignment="true" applyProtection="false">
      <alignment horizontal="center" vertical="center" textRotation="0" wrapText="true" indent="0" shrinkToFit="false"/>
      <protection locked="true" hidden="false"/>
    </xf>
    <xf numFmtId="169" fontId="8" fillId="0" borderId="1" xfId="0" applyFont="true" applyBorder="true" applyAlignment="true" applyProtection="false">
      <alignment horizontal="center" vertical="top" textRotation="0" wrapText="true" indent="0" shrinkToFit="false"/>
      <protection locked="true" hidden="false"/>
    </xf>
    <xf numFmtId="168" fontId="7" fillId="0" borderId="1" xfId="0" applyFont="true" applyBorder="true" applyAlignment="true" applyProtection="false">
      <alignment horizontal="center" vertical="top" textRotation="0" wrapText="true" indent="0" shrinkToFit="false"/>
      <protection locked="true" hidden="false"/>
    </xf>
    <xf numFmtId="171" fontId="7" fillId="0" borderId="1" xfId="0" applyFont="true" applyBorder="true" applyAlignment="true" applyProtection="false">
      <alignment horizontal="center" vertical="top" textRotation="0" wrapText="true" indent="0" shrinkToFit="false"/>
      <protection locked="true" hidden="false"/>
    </xf>
    <xf numFmtId="169" fontId="8" fillId="0" borderId="2" xfId="0" applyFont="true" applyBorder="true" applyAlignment="true" applyProtection="false">
      <alignment horizontal="center" vertical="center" textRotation="0" wrapText="true" indent="0" shrinkToFit="false"/>
      <protection locked="true" hidden="false"/>
    </xf>
    <xf numFmtId="167" fontId="8" fillId="0" borderId="2" xfId="0" applyFont="true" applyBorder="true" applyAlignment="true" applyProtection="false">
      <alignment horizontal="center" vertical="center" textRotation="0" wrapText="true" indent="0" shrinkToFit="false"/>
      <protection locked="true" hidden="false"/>
    </xf>
    <xf numFmtId="169" fontId="7" fillId="0" borderId="2" xfId="0" applyFont="true" applyBorder="true" applyAlignment="true" applyProtection="false">
      <alignment horizontal="center" vertical="center" textRotation="0" wrapText="true" indent="0" shrinkToFit="false"/>
      <protection locked="true" hidden="false"/>
    </xf>
    <xf numFmtId="171" fontId="7" fillId="0" borderId="2" xfId="0" applyFont="true" applyBorder="true" applyAlignment="true" applyProtection="false">
      <alignment horizontal="center" vertical="center" textRotation="0" wrapText="true" indent="0" shrinkToFit="false"/>
      <protection locked="true" hidden="false"/>
    </xf>
    <xf numFmtId="169" fontId="6" fillId="0" borderId="2"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5" fontId="5" fillId="0" borderId="6" xfId="0" applyFont="true" applyBorder="true" applyAlignment="true" applyProtection="false">
      <alignment horizontal="center" vertical="bottom" textRotation="0" wrapText="false" indent="0" shrinkToFit="false"/>
      <protection locked="true" hidden="false"/>
    </xf>
    <xf numFmtId="169" fontId="8" fillId="0" borderId="1" xfId="15" applyFont="true" applyBorder="true" applyAlignment="true" applyProtection="true">
      <alignment horizontal="center" vertical="center" textRotation="0" wrapText="tru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9" fontId="7" fillId="0" borderId="1" xfId="0" applyFont="true" applyBorder="true" applyAlignment="true" applyProtection="false">
      <alignment horizontal="general" vertical="center" textRotation="0" wrapText="true" indent="0" shrinkToFit="false"/>
      <protection locked="true" hidden="false"/>
    </xf>
    <xf numFmtId="169" fontId="7" fillId="0" borderId="1" xfId="0" applyFont="true" applyBorder="true" applyAlignment="true" applyProtection="false">
      <alignment horizontal="center" vertical="top" textRotation="0" wrapText="true" indent="0" shrinkToFit="false"/>
      <protection locked="true" hidden="false"/>
    </xf>
    <xf numFmtId="164" fontId="7" fillId="0" borderId="1" xfId="0" applyFont="true" applyBorder="true" applyAlignment="true" applyProtection="false">
      <alignment horizontal="general" vertical="top" textRotation="0" wrapText="true" indent="0" shrinkToFit="false"/>
      <protection locked="true" hidden="false"/>
    </xf>
    <xf numFmtId="164" fontId="5" fillId="0" borderId="7" xfId="0" applyFont="true" applyBorder="true" applyAlignment="false" applyProtection="false">
      <alignment horizontal="general" vertical="bottom" textRotation="0" wrapText="false" indent="0" shrinkToFit="false"/>
      <protection locked="true" hidden="false"/>
    </xf>
    <xf numFmtId="169" fontId="8" fillId="0" borderId="17" xfId="0" applyFont="true" applyBorder="true" applyAlignment="true" applyProtection="false">
      <alignment horizontal="center" vertical="center" textRotation="0" wrapText="true" indent="0" shrinkToFit="false"/>
      <protection locked="true" hidden="false"/>
    </xf>
    <xf numFmtId="169" fontId="7" fillId="0" borderId="18" xfId="0" applyFont="true" applyBorder="true" applyAlignment="true" applyProtection="false">
      <alignment horizontal="center" vertical="center" textRotation="0" wrapText="true" indent="0" shrinkToFit="false"/>
      <protection locked="true" hidden="false"/>
    </xf>
    <xf numFmtId="169" fontId="8" fillId="0" borderId="19" xfId="0" applyFont="true" applyBorder="true" applyAlignment="true" applyProtection="false">
      <alignment horizontal="center" vertical="center" textRotation="0" wrapText="true" indent="0" shrinkToFit="false"/>
      <protection locked="true" hidden="false"/>
    </xf>
    <xf numFmtId="169" fontId="7" fillId="0" borderId="20" xfId="0" applyFont="true" applyBorder="true" applyAlignment="true" applyProtection="false">
      <alignment horizontal="center" vertical="center" textRotation="0" wrapText="true" indent="0" shrinkToFit="false"/>
      <protection locked="true" hidden="false"/>
    </xf>
    <xf numFmtId="169" fontId="7" fillId="0" borderId="0" xfId="0" applyFont="true" applyBorder="true" applyAlignment="true" applyProtection="false">
      <alignment horizontal="center" vertical="center" textRotation="0" wrapText="true" indent="0" shrinkToFit="false"/>
      <protection locked="true" hidden="false"/>
    </xf>
    <xf numFmtId="169" fontId="7" fillId="0" borderId="17" xfId="0" applyFont="true" applyBorder="true" applyAlignment="true" applyProtection="false">
      <alignment horizontal="center" vertical="center" textRotation="0" wrapText="true" indent="0" shrinkToFit="false"/>
      <protection locked="true" hidden="false"/>
    </xf>
    <xf numFmtId="169" fontId="7" fillId="0" borderId="21" xfId="0" applyFont="true" applyBorder="true" applyAlignment="true" applyProtection="false">
      <alignment horizontal="center" vertical="center" textRotation="0" wrapText="true" indent="0" shrinkToFit="false"/>
      <protection locked="true" hidden="false"/>
    </xf>
    <xf numFmtId="169" fontId="7" fillId="0" borderId="22" xfId="0" applyFont="true" applyBorder="true" applyAlignment="true" applyProtection="false">
      <alignment horizontal="center" vertical="center" textRotation="0" wrapText="true" indent="0" shrinkToFit="false"/>
      <protection locked="true" hidden="false"/>
    </xf>
    <xf numFmtId="169" fontId="7" fillId="0" borderId="23" xfId="0" applyFont="true" applyBorder="true" applyAlignment="true" applyProtection="false">
      <alignment horizontal="center" vertical="center" textRotation="0" wrapText="true" indent="0" shrinkToFit="false"/>
      <protection locked="true" hidden="false"/>
    </xf>
    <xf numFmtId="169" fontId="8" fillId="0" borderId="24" xfId="0" applyFont="true" applyBorder="true" applyAlignment="true" applyProtection="false">
      <alignment horizontal="center" vertical="center" textRotation="0" wrapText="true" indent="0" shrinkToFit="false"/>
      <protection locked="true" hidden="false"/>
    </xf>
    <xf numFmtId="169" fontId="7" fillId="0" borderId="24" xfId="0" applyFont="true" applyBorder="true" applyAlignment="true" applyProtection="false">
      <alignment horizontal="center" vertical="center" textRotation="0" wrapText="true" indent="0" shrinkToFit="false"/>
      <protection locked="true" hidden="false"/>
    </xf>
    <xf numFmtId="169" fontId="7" fillId="0" borderId="25" xfId="0" applyFont="true" applyBorder="true" applyAlignment="true" applyProtection="false">
      <alignment horizontal="center" vertical="center" textRotation="0" wrapText="true" indent="0" shrinkToFit="false"/>
      <protection locked="true" hidden="false"/>
    </xf>
    <xf numFmtId="169" fontId="8" fillId="0" borderId="25" xfId="0" applyFont="true" applyBorder="true" applyAlignment="true" applyProtection="false">
      <alignment horizontal="center" vertical="center" textRotation="0" wrapText="true" indent="0" shrinkToFit="false"/>
      <protection locked="true" hidden="false"/>
    </xf>
    <xf numFmtId="169" fontId="7" fillId="0" borderId="26" xfId="0" applyFont="true" applyBorder="true" applyAlignment="true" applyProtection="false">
      <alignment horizontal="center" vertical="center" textRotation="0" wrapText="true" indent="0" shrinkToFit="false"/>
      <protection locked="true" hidden="false"/>
    </xf>
    <xf numFmtId="171" fontId="8" fillId="0" borderId="2" xfId="0" applyFont="true" applyBorder="true" applyAlignment="true" applyProtection="false">
      <alignment horizontal="center" vertical="center" textRotation="0" wrapText="true" indent="0" shrinkToFit="false"/>
      <protection locked="true" hidden="false"/>
    </xf>
    <xf numFmtId="169" fontId="7" fillId="0" borderId="27" xfId="0" applyFont="true" applyBorder="true" applyAlignment="true" applyProtection="false">
      <alignment horizontal="center" vertical="center" textRotation="0" wrapText="true" indent="0" shrinkToFit="false"/>
      <protection locked="true" hidden="false"/>
    </xf>
    <xf numFmtId="172" fontId="7" fillId="0" borderId="27" xfId="0" applyFont="true" applyBorder="true" applyAlignment="true" applyProtection="false">
      <alignment horizontal="center" vertical="center" textRotation="0" wrapText="true" indent="0" shrinkToFit="false"/>
      <protection locked="true" hidden="false"/>
    </xf>
    <xf numFmtId="168" fontId="7" fillId="0" borderId="17" xfId="0" applyFont="true" applyBorder="true" applyAlignment="true" applyProtection="false">
      <alignment horizontal="center" vertical="center" textRotation="0" wrapText="true" indent="0" shrinkToFit="false"/>
      <protection locked="true" hidden="false"/>
    </xf>
    <xf numFmtId="168" fontId="7" fillId="0" borderId="28" xfId="0" applyFont="true" applyBorder="true" applyAlignment="true" applyProtection="false">
      <alignment horizontal="center" vertical="center" textRotation="0" wrapText="true" indent="0" shrinkToFit="false"/>
      <protection locked="true" hidden="false"/>
    </xf>
    <xf numFmtId="177" fontId="7" fillId="0" borderId="17" xfId="0" applyFont="true" applyBorder="true" applyAlignment="true" applyProtection="false">
      <alignment horizontal="center" vertical="center" textRotation="0" wrapText="true" indent="0" shrinkToFit="false"/>
      <protection locked="true" hidden="false"/>
    </xf>
    <xf numFmtId="169" fontId="7" fillId="0" borderId="29" xfId="0" applyFont="true" applyBorder="true" applyAlignment="true" applyProtection="false">
      <alignment horizontal="center" vertical="center" textRotation="0" wrapText="true" indent="0" shrinkToFit="false"/>
      <protection locked="true" hidden="false"/>
    </xf>
    <xf numFmtId="169" fontId="7" fillId="0" borderId="7" xfId="0" applyFont="true" applyBorder="true" applyAlignment="true" applyProtection="false">
      <alignment horizontal="center" vertical="center" textRotation="0" wrapText="true" indent="0" shrinkToFit="false"/>
      <protection locked="true" hidden="false"/>
    </xf>
    <xf numFmtId="168" fontId="7" fillId="0" borderId="7" xfId="0" applyFont="true" applyBorder="true" applyAlignment="true" applyProtection="false">
      <alignment horizontal="center" vertical="center" textRotation="0" wrapText="true" indent="0" shrinkToFit="false"/>
      <protection locked="true" hidden="false"/>
    </xf>
    <xf numFmtId="177" fontId="7" fillId="0" borderId="7" xfId="0" applyFont="true" applyBorder="true" applyAlignment="true" applyProtection="false">
      <alignment horizontal="center" vertical="center" textRotation="0" wrapText="true" indent="0" shrinkToFit="false"/>
      <protection locked="true" hidden="false"/>
    </xf>
    <xf numFmtId="172" fontId="7" fillId="0" borderId="17" xfId="0" applyFont="true" applyBorder="true" applyAlignment="true" applyProtection="false">
      <alignment horizontal="center" vertical="center" textRotation="0" wrapText="true" indent="0" shrinkToFit="false"/>
      <protection locked="true" hidden="false"/>
    </xf>
    <xf numFmtId="168" fontId="7" fillId="0" borderId="27" xfId="0" applyFont="true" applyBorder="true" applyAlignment="true" applyProtection="false">
      <alignment horizontal="center" vertical="center" textRotation="0" wrapText="true" indent="0" shrinkToFit="false"/>
      <protection locked="true" hidden="false"/>
    </xf>
    <xf numFmtId="168" fontId="7" fillId="0" borderId="0" xfId="0" applyFont="true" applyBorder="true" applyAlignment="true" applyProtection="false">
      <alignment horizontal="center" vertical="center" textRotation="0" wrapText="true" indent="0" shrinkToFit="false"/>
      <protection locked="true" hidden="false"/>
    </xf>
    <xf numFmtId="177" fontId="7" fillId="0" borderId="27" xfId="0" applyFont="true" applyBorder="true" applyAlignment="true" applyProtection="false">
      <alignment horizontal="center" vertical="center" textRotation="0" wrapText="true" indent="0" shrinkToFit="false"/>
      <protection locked="true" hidden="false"/>
    </xf>
    <xf numFmtId="169" fontId="7" fillId="0" borderId="30" xfId="0" applyFont="true" applyBorder="true" applyAlignment="true" applyProtection="false">
      <alignment horizontal="center" vertical="center" textRotation="0" wrapText="true" indent="0" shrinkToFit="false"/>
      <protection locked="true" hidden="false"/>
    </xf>
    <xf numFmtId="164" fontId="7" fillId="0" borderId="6" xfId="0" applyFont="true" applyBorder="true" applyAlignment="true" applyProtection="false">
      <alignment horizontal="center" vertical="center" textRotation="0" wrapText="true" indent="0" shrinkToFit="false"/>
      <protection locked="true" hidden="false"/>
    </xf>
    <xf numFmtId="169" fontId="5" fillId="0" borderId="17" xfId="0" applyFont="true" applyBorder="true" applyAlignment="true" applyProtection="false">
      <alignment horizontal="center" vertical="center" textRotation="0" wrapText="true" indent="0" shrinkToFit="false"/>
      <protection locked="true" hidden="false"/>
    </xf>
    <xf numFmtId="168" fontId="7" fillId="0" borderId="23" xfId="0" applyFont="true" applyBorder="true" applyAlignment="true" applyProtection="false">
      <alignment horizontal="center" vertical="center" textRotation="0" wrapText="true" indent="0" shrinkToFit="false"/>
      <protection locked="true" hidden="false"/>
    </xf>
    <xf numFmtId="177" fontId="7" fillId="0" borderId="23" xfId="0" applyFont="true" applyBorder="true" applyAlignment="true" applyProtection="false">
      <alignment horizontal="center" vertical="center" textRotation="0" wrapText="true" indent="0" shrinkToFit="false"/>
      <protection locked="true" hidden="false"/>
    </xf>
    <xf numFmtId="168" fontId="6" fillId="0" borderId="1" xfId="0" applyFont="true" applyBorder="true" applyAlignment="false" applyProtection="false">
      <alignment horizontal="general" vertical="bottom" textRotation="0" wrapText="false" indent="0" shrinkToFit="false"/>
      <protection locked="true" hidden="false"/>
    </xf>
    <xf numFmtId="175" fontId="7" fillId="0" borderId="31" xfId="0" applyFont="true" applyBorder="true" applyAlignment="true" applyProtection="false">
      <alignment horizontal="center" vertical="center" textRotation="0" wrapText="true" indent="0" shrinkToFit="false"/>
      <protection locked="true" hidden="false"/>
    </xf>
    <xf numFmtId="175" fontId="7" fillId="0" borderId="27" xfId="0" applyFont="true" applyBorder="true" applyAlignment="true" applyProtection="false">
      <alignment horizontal="center" vertical="center" textRotation="0" wrapText="true" indent="0" shrinkToFit="false"/>
      <protection locked="true" hidden="false"/>
    </xf>
    <xf numFmtId="172" fontId="7" fillId="0" borderId="29" xfId="0" applyFont="true" applyBorder="true" applyAlignment="true" applyProtection="false">
      <alignment horizontal="center" vertical="center" textRotation="0" wrapText="true" indent="0" shrinkToFit="false"/>
      <protection locked="true" hidden="false"/>
    </xf>
    <xf numFmtId="175" fontId="7" fillId="0" borderId="22" xfId="0" applyFont="true" applyBorder="true" applyAlignment="true" applyProtection="false">
      <alignment horizontal="center" vertical="center" textRotation="0" wrapText="true" indent="0" shrinkToFit="false"/>
      <protection locked="true" hidden="false"/>
    </xf>
    <xf numFmtId="175" fontId="7" fillId="0" borderId="17" xfId="0" applyFont="true" applyBorder="true" applyAlignment="true" applyProtection="false">
      <alignment horizontal="center" vertical="center" textRotation="0" wrapText="true" indent="0" shrinkToFit="false"/>
      <protection locked="true" hidden="false"/>
    </xf>
    <xf numFmtId="175" fontId="7" fillId="0" borderId="21" xfId="0" applyFont="true" applyBorder="true" applyAlignment="true" applyProtection="false">
      <alignment horizontal="center" vertical="center" textRotation="0" wrapText="true" indent="0" shrinkToFit="false"/>
      <protection locked="true" hidden="false"/>
    </xf>
    <xf numFmtId="172" fontId="7" fillId="0" borderId="18" xfId="0" applyFont="true" applyBorder="true" applyAlignment="true" applyProtection="false">
      <alignment horizontal="center" vertical="center" textRotation="0" wrapText="true" indent="0" shrinkToFit="false"/>
      <protection locked="true" hidden="false"/>
    </xf>
    <xf numFmtId="175" fontId="7" fillId="0" borderId="29" xfId="0" applyFont="true" applyBorder="true" applyAlignment="true" applyProtection="false">
      <alignment horizontal="center" vertical="center" textRotation="0" wrapText="true" indent="0" shrinkToFit="false"/>
      <protection locked="true" hidden="false"/>
    </xf>
    <xf numFmtId="175" fontId="7" fillId="0" borderId="32" xfId="0" applyFont="true" applyBorder="true" applyAlignment="true" applyProtection="false">
      <alignment horizontal="center" vertical="center" textRotation="0" wrapText="true" indent="0" shrinkToFit="false"/>
      <protection locked="true" hidden="false"/>
    </xf>
    <xf numFmtId="168" fontId="7" fillId="0" borderId="21" xfId="0" applyFont="true" applyBorder="true" applyAlignment="true" applyProtection="false">
      <alignment horizontal="center" vertical="center" textRotation="0" wrapText="true" indent="0" shrinkToFit="false"/>
      <protection locked="true" hidden="false"/>
    </xf>
    <xf numFmtId="177" fontId="7" fillId="0" borderId="21" xfId="0" applyFont="true" applyBorder="true" applyAlignment="true" applyProtection="false">
      <alignment horizontal="center" vertical="center" textRotation="0" wrapText="true" indent="0" shrinkToFit="false"/>
      <protection locked="true" hidden="false"/>
    </xf>
    <xf numFmtId="172" fontId="7" fillId="0" borderId="33" xfId="0" applyFont="true" applyBorder="true" applyAlignment="true" applyProtection="false">
      <alignment horizontal="center" vertical="center" textRotation="0" wrapText="true" indent="0" shrinkToFit="false"/>
      <protection locked="true" hidden="false"/>
    </xf>
    <xf numFmtId="168" fontId="7" fillId="0" borderId="34" xfId="0" applyFont="true" applyBorder="true" applyAlignment="true" applyProtection="false">
      <alignment horizontal="center" vertical="center" textRotation="0" wrapText="true" indent="0" shrinkToFit="false"/>
      <protection locked="true" hidden="false"/>
    </xf>
    <xf numFmtId="177" fontId="7" fillId="0" borderId="34" xfId="0" applyFont="true" applyBorder="true" applyAlignment="true" applyProtection="false">
      <alignment horizontal="center" vertical="center" textRotation="0" wrapText="true" indent="0" shrinkToFit="false"/>
      <protection locked="true" hidden="false"/>
    </xf>
    <xf numFmtId="168" fontId="7" fillId="0" borderId="22" xfId="0" applyFont="true" applyBorder="true" applyAlignment="true" applyProtection="false">
      <alignment horizontal="center" vertical="center" textRotation="0" wrapText="true" indent="0" shrinkToFit="false"/>
      <protection locked="true" hidden="false"/>
    </xf>
    <xf numFmtId="177" fontId="7" fillId="0" borderId="22" xfId="0" applyFont="true" applyBorder="true" applyAlignment="true" applyProtection="false">
      <alignment horizontal="center" vertical="center" textRotation="0" wrapText="true" indent="0" shrinkToFit="false"/>
      <protection locked="true" hidden="false"/>
    </xf>
    <xf numFmtId="168" fontId="7" fillId="0" borderId="31" xfId="0" applyFont="true" applyBorder="true" applyAlignment="true" applyProtection="false">
      <alignment horizontal="center" vertical="center" textRotation="0" wrapText="true" indent="0" shrinkToFit="false"/>
      <protection locked="true" hidden="false"/>
    </xf>
    <xf numFmtId="177" fontId="7" fillId="0" borderId="31" xfId="0" applyFont="true" applyBorder="true" applyAlignment="true" applyProtection="false">
      <alignment horizontal="center" vertical="center" textRotation="0" wrapText="true" indent="0" shrinkToFit="false"/>
      <protection locked="true" hidden="false"/>
    </xf>
    <xf numFmtId="175" fontId="8" fillId="0" borderId="21" xfId="0" applyFont="true" applyBorder="true" applyAlignment="true" applyProtection="false">
      <alignment horizontal="center" vertical="center" textRotation="0" wrapText="true" indent="0" shrinkToFit="false"/>
      <protection locked="true" hidden="false"/>
    </xf>
    <xf numFmtId="177" fontId="7" fillId="0" borderId="28" xfId="0" applyFont="true" applyBorder="true" applyAlignment="true" applyProtection="false">
      <alignment horizontal="center" vertical="center" textRotation="0" wrapText="true" indent="0" shrinkToFit="false"/>
      <protection locked="true" hidden="false"/>
    </xf>
    <xf numFmtId="175" fontId="7" fillId="0" borderId="28" xfId="0" applyFont="true" applyBorder="true" applyAlignment="true" applyProtection="false">
      <alignment horizontal="center" vertical="center" textRotation="0" wrapText="true" indent="0" shrinkToFit="false"/>
      <protection locked="true" hidden="false"/>
    </xf>
    <xf numFmtId="175" fontId="7" fillId="0" borderId="35" xfId="0" applyFont="true" applyBorder="true" applyAlignment="true" applyProtection="false">
      <alignment horizontal="center" vertical="center" textRotation="0" wrapText="true" indent="0" shrinkToFit="false"/>
      <protection locked="true" hidden="false"/>
    </xf>
    <xf numFmtId="165" fontId="6" fillId="0" borderId="2" xfId="0" applyFont="true" applyBorder="true" applyAlignment="true" applyProtection="false">
      <alignment horizontal="center" vertical="center" textRotation="0" wrapText="true" indent="0" shrinkToFit="false"/>
      <protection locked="true" hidden="false"/>
    </xf>
    <xf numFmtId="169" fontId="6" fillId="0" borderId="2" xfId="0" applyFont="true" applyBorder="true" applyAlignment="true" applyProtection="false">
      <alignment horizontal="center" vertical="center" textRotation="0" wrapText="false" indent="0" shrinkToFit="false"/>
      <protection locked="true" hidden="false"/>
    </xf>
    <xf numFmtId="171" fontId="8" fillId="0" borderId="23" xfId="0" applyFont="true" applyBorder="true" applyAlignment="true" applyProtection="false">
      <alignment horizontal="center" vertical="center" textRotation="0" wrapText="true" indent="0" shrinkToFit="false"/>
      <protection locked="true" hidden="false"/>
    </xf>
    <xf numFmtId="171" fontId="8" fillId="0" borderId="35" xfId="0" applyFont="true" applyBorder="true" applyAlignment="true" applyProtection="false">
      <alignment horizontal="center" vertical="center" textRotation="0" wrapText="true" indent="0" shrinkToFit="false"/>
      <protection locked="true" hidden="false"/>
    </xf>
    <xf numFmtId="171" fontId="7" fillId="0" borderId="31" xfId="0" applyFont="true" applyBorder="true" applyAlignment="true" applyProtection="false">
      <alignment horizontal="center" vertical="center" textRotation="0" wrapText="true" indent="0" shrinkToFit="false"/>
      <protection locked="true" hidden="false"/>
    </xf>
    <xf numFmtId="171" fontId="7" fillId="0" borderId="4" xfId="0" applyFont="true" applyBorder="true" applyAlignment="true" applyProtection="false">
      <alignment horizontal="center" vertical="center" textRotation="0" wrapText="true" indent="0" shrinkToFit="false"/>
      <protection locked="true" hidden="false"/>
    </xf>
    <xf numFmtId="171" fontId="7" fillId="0" borderId="36" xfId="0" applyFont="true" applyBorder="true" applyAlignment="true" applyProtection="false">
      <alignment horizontal="center" vertical="center" textRotation="0" wrapText="true" indent="0" shrinkToFit="false"/>
      <protection locked="true" hidden="false"/>
    </xf>
    <xf numFmtId="171" fontId="7" fillId="0" borderId="37" xfId="0" applyFont="true" applyBorder="true" applyAlignment="true" applyProtection="false">
      <alignment horizontal="center" vertical="center" textRotation="0" wrapText="true" indent="0" shrinkToFit="false"/>
      <protection locked="true" hidden="false"/>
    </xf>
    <xf numFmtId="171" fontId="7" fillId="0" borderId="38" xfId="0" applyFont="true" applyBorder="true" applyAlignment="true" applyProtection="false">
      <alignment horizontal="center" vertical="center" textRotation="0" wrapText="true" indent="0" shrinkToFit="false"/>
      <protection locked="true" hidden="false"/>
    </xf>
    <xf numFmtId="168" fontId="7" fillId="0" borderId="36" xfId="0" applyFont="true" applyBorder="true" applyAlignment="true" applyProtection="false">
      <alignment horizontal="center" vertical="center" textRotation="0" wrapText="true" indent="0" shrinkToFit="false"/>
      <protection locked="true" hidden="false"/>
    </xf>
    <xf numFmtId="171" fontId="7" fillId="0" borderId="39" xfId="0" applyFont="true" applyBorder="true" applyAlignment="true" applyProtection="false">
      <alignment horizontal="center" vertical="center" textRotation="0" wrapText="true" indent="0" shrinkToFit="false"/>
      <protection locked="true" hidden="false"/>
    </xf>
    <xf numFmtId="171" fontId="7" fillId="0" borderId="5" xfId="0" applyFont="true" applyBorder="true" applyAlignment="true" applyProtection="false">
      <alignment horizontal="center" vertical="center" textRotation="0" wrapText="true" indent="0" shrinkToFit="false"/>
      <protection locked="true" hidden="false"/>
    </xf>
    <xf numFmtId="171" fontId="7" fillId="0" borderId="40" xfId="0" applyFont="true" applyBorder="true" applyAlignment="true" applyProtection="false">
      <alignment horizontal="center" vertical="center" textRotation="0" wrapText="true" indent="0" shrinkToFit="false"/>
      <protection locked="true" hidden="false"/>
    </xf>
    <xf numFmtId="171" fontId="7" fillId="0" borderId="0" xfId="0" applyFont="true" applyBorder="true" applyAlignment="true" applyProtection="false">
      <alignment horizontal="center" vertical="center" textRotation="0" wrapText="true" indent="0" shrinkToFit="false"/>
      <protection locked="true" hidden="false"/>
    </xf>
    <xf numFmtId="171" fontId="7" fillId="0" borderId="41" xfId="0" applyFont="true" applyBorder="true" applyAlignment="true" applyProtection="false">
      <alignment horizontal="center" vertical="center" textRotation="0" wrapText="true" indent="0" shrinkToFit="false"/>
      <protection locked="true" hidden="false"/>
    </xf>
    <xf numFmtId="168" fontId="7" fillId="0" borderId="5" xfId="0" applyFont="true" applyBorder="true" applyAlignment="true" applyProtection="false">
      <alignment horizontal="center" vertical="center" textRotation="0" wrapText="true" indent="0" shrinkToFit="false"/>
      <protection locked="true" hidden="false"/>
    </xf>
    <xf numFmtId="169" fontId="5" fillId="0" borderId="2" xfId="0" applyFont="true" applyBorder="true" applyAlignment="false" applyProtection="false">
      <alignment horizontal="general" vertical="bottom" textRotation="0" wrapText="false" indent="0" shrinkToFit="false"/>
      <protection locked="true" hidden="false"/>
    </xf>
    <xf numFmtId="171" fontId="7" fillId="0" borderId="6" xfId="0" applyFont="true" applyBorder="true" applyAlignment="true" applyProtection="false">
      <alignment horizontal="center" vertical="center" textRotation="0" wrapText="true" indent="0" shrinkToFit="false"/>
      <protection locked="true" hidden="false"/>
    </xf>
    <xf numFmtId="171" fontId="7" fillId="0" borderId="9" xfId="0" applyFont="true" applyBorder="true" applyAlignment="true" applyProtection="false">
      <alignment horizontal="center" vertical="center" textRotation="0" wrapText="true" indent="0" shrinkToFit="false"/>
      <protection locked="true" hidden="false"/>
    </xf>
    <xf numFmtId="165" fontId="7" fillId="0" borderId="1" xfId="0" applyFont="true" applyBorder="true" applyAlignment="true" applyProtection="false">
      <alignment horizontal="center" vertical="top" textRotation="0" wrapText="true" indent="0" shrinkToFit="false"/>
      <protection locked="true" hidden="false"/>
    </xf>
    <xf numFmtId="171" fontId="7" fillId="0" borderId="32" xfId="0" applyFont="true" applyBorder="true" applyAlignment="true" applyProtection="false">
      <alignment horizontal="center" vertical="center" textRotation="0" wrapText="true" indent="0" shrinkToFit="false"/>
      <protection locked="true" hidden="false"/>
    </xf>
    <xf numFmtId="171" fontId="7" fillId="0" borderId="42" xfId="0" applyFont="true" applyBorder="true" applyAlignment="true" applyProtection="false">
      <alignment horizontal="center" vertical="center" textRotation="0" wrapText="true" indent="0" shrinkToFit="false"/>
      <protection locked="true" hidden="false"/>
    </xf>
    <xf numFmtId="168" fontId="7" fillId="0" borderId="42" xfId="0" applyFont="true" applyBorder="true" applyAlignment="true" applyProtection="false">
      <alignment horizontal="center" vertical="center" textRotation="0" wrapText="true" indent="0" shrinkToFit="false"/>
      <protection locked="true" hidden="false"/>
    </xf>
    <xf numFmtId="171" fontId="7" fillId="0" borderId="35" xfId="0" applyFont="true" applyBorder="true" applyAlignment="true" applyProtection="false">
      <alignment horizontal="center" vertical="center" textRotation="0" wrapText="true" indent="0" shrinkToFit="false"/>
      <protection locked="true" hidden="false"/>
    </xf>
    <xf numFmtId="171" fontId="7" fillId="0" borderId="27" xfId="0" applyFont="true" applyBorder="true" applyAlignment="true" applyProtection="false">
      <alignment horizontal="center" vertical="center" textRotation="0" wrapText="true" indent="0" shrinkToFit="false"/>
      <protection locked="true" hidden="false"/>
    </xf>
    <xf numFmtId="171" fontId="8" fillId="0" borderId="1" xfId="15" applyFont="true" applyBorder="true" applyAlignment="true" applyProtection="true">
      <alignment horizontal="left" vertical="center" textRotation="0" wrapText="true" indent="0" shrinkToFit="false"/>
      <protection locked="true" hidden="false"/>
    </xf>
    <xf numFmtId="171" fontId="7" fillId="0" borderId="17" xfId="0" applyFont="true" applyBorder="true" applyAlignment="true" applyProtection="false">
      <alignment horizontal="center" vertical="center" textRotation="0" wrapText="true" indent="0" shrinkToFit="false"/>
      <protection locked="true" hidden="false"/>
    </xf>
    <xf numFmtId="171" fontId="7" fillId="0" borderId="7" xfId="0" applyFont="true" applyBorder="true" applyAlignment="true" applyProtection="false">
      <alignment horizontal="center" vertical="center" textRotation="0" wrapText="true" indent="0" shrinkToFit="false"/>
      <protection locked="true" hidden="false"/>
    </xf>
    <xf numFmtId="169" fontId="7" fillId="0" borderId="33" xfId="0" applyFont="true" applyBorder="true" applyAlignment="true" applyProtection="false">
      <alignment horizontal="center" vertical="center" textRotation="0" wrapText="true" indent="0" shrinkToFit="false"/>
      <protection locked="true" hidden="false"/>
    </xf>
    <xf numFmtId="164" fontId="7" fillId="0" borderId="17" xfId="0" applyFont="true" applyBorder="true" applyAlignment="true" applyProtection="false">
      <alignment horizontal="center" vertical="top" textRotation="0" wrapText="true" indent="0" shrinkToFit="false"/>
      <protection locked="true" hidden="false"/>
    </xf>
    <xf numFmtId="165" fontId="7" fillId="0" borderId="1" xfId="17" applyFont="true" applyBorder="true" applyAlignment="true" applyProtection="true">
      <alignment horizontal="center" vertical="top" textRotation="0" wrapText="true" indent="0" shrinkToFit="false"/>
      <protection locked="true" hidden="false"/>
    </xf>
    <xf numFmtId="171" fontId="5" fillId="0" borderId="27" xfId="0" applyFont="true" applyBorder="true" applyAlignment="true" applyProtection="false">
      <alignment horizontal="center" vertical="center" textRotation="0" wrapText="true" indent="0" shrinkToFit="false"/>
      <protection locked="true" hidden="false"/>
    </xf>
    <xf numFmtId="171" fontId="7" fillId="0" borderId="34" xfId="0" applyFont="true" applyBorder="true" applyAlignment="true" applyProtection="false">
      <alignment horizontal="center" vertical="center" textRotation="0" wrapText="true" indent="0" shrinkToFit="false"/>
      <protection locked="true" hidden="false"/>
    </xf>
    <xf numFmtId="165" fontId="7" fillId="0" borderId="1" xfId="0" applyFont="true" applyBorder="true" applyAlignment="true" applyProtection="false">
      <alignment horizontal="center" vertical="center" textRotation="0" wrapText="true" indent="0" shrinkToFit="false"/>
      <protection locked="true" hidden="false"/>
    </xf>
    <xf numFmtId="169" fontId="7" fillId="0" borderId="39" xfId="0" applyFont="true" applyBorder="true" applyAlignment="true" applyProtection="false">
      <alignment horizontal="center" vertical="center" textRotation="0" wrapText="true" indent="0" shrinkToFit="false"/>
      <protection locked="true" hidden="false"/>
    </xf>
    <xf numFmtId="171" fontId="7" fillId="0" borderId="21" xfId="0" applyFont="true" applyBorder="true" applyAlignment="true" applyProtection="false">
      <alignment horizontal="center" vertical="center" textRotation="0" wrapText="true" indent="0" shrinkToFit="false"/>
      <protection locked="true" hidden="false"/>
    </xf>
    <xf numFmtId="169" fontId="7" fillId="0" borderId="38" xfId="0" applyFont="true" applyBorder="true" applyAlignment="true" applyProtection="false">
      <alignment horizontal="center" vertical="center" textRotation="0" wrapText="true" indent="0" shrinkToFit="false"/>
      <protection locked="true" hidden="false"/>
    </xf>
    <xf numFmtId="169" fontId="7" fillId="0" borderId="19" xfId="0" applyFont="true" applyBorder="true" applyAlignment="true" applyProtection="false">
      <alignment horizontal="center" vertical="center" textRotation="0" wrapText="true" indent="0" shrinkToFit="false"/>
      <protection locked="true" hidden="false"/>
    </xf>
    <xf numFmtId="169" fontId="7" fillId="0" borderId="43" xfId="0" applyFont="true" applyBorder="true" applyAlignment="true" applyProtection="false">
      <alignment horizontal="center" vertical="center" textRotation="0" wrapText="true" indent="0" shrinkToFit="false"/>
      <protection locked="true" hidden="false"/>
    </xf>
    <xf numFmtId="169" fontId="7" fillId="0" borderId="6" xfId="0" applyFont="true" applyBorder="true" applyAlignment="true" applyProtection="false">
      <alignment horizontal="center" vertical="center" textRotation="0" wrapText="true" indent="0" shrinkToFit="false"/>
      <protection locked="true" hidden="false"/>
    </xf>
    <xf numFmtId="169" fontId="7" fillId="0" borderId="7" xfId="0" applyFont="true" applyBorder="true" applyAlignment="true" applyProtection="false">
      <alignment horizontal="general" vertical="center" textRotation="0" wrapText="true" indent="0" shrinkToFit="false"/>
      <protection locked="true" hidden="false"/>
    </xf>
    <xf numFmtId="169" fontId="7" fillId="0" borderId="44" xfId="0" applyFont="true" applyBorder="true" applyAlignment="true" applyProtection="false">
      <alignment horizontal="center" vertical="center" textRotation="0" wrapText="true" indent="0" shrinkToFit="false"/>
      <protection locked="true" hidden="false"/>
    </xf>
    <xf numFmtId="169" fontId="7" fillId="0" borderId="45" xfId="0" applyFont="true" applyBorder="true" applyAlignment="true" applyProtection="false">
      <alignment horizontal="center" vertical="center" textRotation="0" wrapText="true" indent="0" shrinkToFit="false"/>
      <protection locked="true" hidden="false"/>
    </xf>
    <xf numFmtId="169" fontId="7" fillId="0" borderId="29" xfId="0" applyFont="true" applyBorder="true" applyAlignment="true" applyProtection="false">
      <alignment horizontal="general" vertical="center" textRotation="0" wrapText="true" indent="0" shrinkToFit="false"/>
      <protection locked="true" hidden="false"/>
    </xf>
    <xf numFmtId="169" fontId="8" fillId="0" borderId="45"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top" textRotation="0" wrapText="true" indent="0" shrinkToFit="false"/>
      <protection locked="true" hidden="false"/>
    </xf>
    <xf numFmtId="179" fontId="5" fillId="0" borderId="1" xfId="0" applyFont="true" applyBorder="true" applyAlignment="true" applyProtection="false">
      <alignment horizontal="general" vertical="center" textRotation="0" wrapText="true" indent="0" shrinkToFit="false"/>
      <protection locked="true" hidden="false"/>
    </xf>
    <xf numFmtId="179" fontId="5" fillId="0" borderId="1" xfId="0" applyFont="true" applyBorder="true" applyAlignment="true" applyProtection="false">
      <alignment horizontal="center" vertical="bottom" textRotation="0" wrapText="true" indent="0" shrinkToFit="false"/>
      <protection locked="true" hidden="false"/>
    </xf>
    <xf numFmtId="179" fontId="5" fillId="0" borderId="1" xfId="0" applyFont="true" applyBorder="true" applyAlignment="true" applyProtection="false">
      <alignment horizontal="center" vertical="center" textRotation="0" wrapText="false" indent="0" shrinkToFit="false"/>
      <protection locked="true" hidden="false"/>
    </xf>
    <xf numFmtId="179" fontId="5" fillId="0" borderId="1" xfId="0" applyFont="true" applyBorder="true" applyAlignment="true" applyProtection="false">
      <alignment horizontal="center" vertical="top" textRotation="0" wrapText="true" indent="0" shrinkToFit="false"/>
      <protection locked="true" hidden="false"/>
    </xf>
    <xf numFmtId="179" fontId="6" fillId="0" borderId="1" xfId="0" applyFont="true" applyBorder="true" applyAlignment="true" applyProtection="false">
      <alignment horizontal="general" vertical="bottom" textRotation="0" wrapText="true" indent="0" shrinkToFit="false"/>
      <protection locked="true" hidden="false"/>
    </xf>
    <xf numFmtId="179" fontId="6" fillId="0" borderId="1" xfId="0" applyFont="true" applyBorder="true" applyAlignment="true" applyProtection="false">
      <alignment horizontal="center" vertical="center" textRotation="0" wrapText="false" indent="0" shrinkToFit="false"/>
      <protection locked="true" hidden="false"/>
    </xf>
    <xf numFmtId="179" fontId="5" fillId="0" borderId="9" xfId="0" applyFont="true" applyBorder="true" applyAlignment="true" applyProtection="false">
      <alignment horizontal="center" vertical="top" textRotation="0" wrapText="true" indent="0" shrinkToFit="false"/>
      <protection locked="true" hidden="false"/>
    </xf>
    <xf numFmtId="165" fontId="5" fillId="0" borderId="4" xfId="0" applyFont="true" applyBorder="true" applyAlignment="true" applyProtection="false">
      <alignment horizontal="center" vertical="center" textRotation="0" wrapText="false" indent="0" shrinkToFit="false"/>
      <protection locked="true" hidden="false"/>
    </xf>
    <xf numFmtId="179" fontId="5" fillId="0" borderId="1" xfId="0" applyFont="true" applyBorder="true" applyAlignment="true" applyProtection="false">
      <alignment horizontal="center" vertical="center" textRotation="0" wrapText="true" indent="0" shrinkToFit="false"/>
      <protection locked="true" hidden="false"/>
    </xf>
    <xf numFmtId="179" fontId="6" fillId="0" borderId="1" xfId="0" applyFont="true" applyBorder="true" applyAlignment="true" applyProtection="false">
      <alignment horizontal="center" vertical="bottom" textRotation="0" wrapText="true" indent="0" shrinkToFit="false"/>
      <protection locked="true" hidden="false"/>
    </xf>
    <xf numFmtId="179" fontId="5" fillId="0" borderId="1" xfId="0" applyFont="true" applyBorder="true" applyAlignment="true" applyProtection="false">
      <alignment horizontal="general" vertical="center" textRotation="0" wrapText="false" indent="0" shrinkToFit="false"/>
      <protection locked="true" hidden="false"/>
    </xf>
    <xf numFmtId="179" fontId="5" fillId="0" borderId="2" xfId="0" applyFont="true" applyBorder="true" applyAlignment="true" applyProtection="false">
      <alignment horizontal="center" vertical="top" textRotation="0" wrapText="true" indent="0" shrinkToFit="false"/>
      <protection locked="true" hidden="false"/>
    </xf>
    <xf numFmtId="179" fontId="6" fillId="0" borderId="1" xfId="0" applyFont="true" applyBorder="true" applyAlignment="true" applyProtection="false">
      <alignment horizontal="general" vertical="center" textRotation="0" wrapText="false" indent="0" shrinkToFit="false"/>
      <protection locked="true" hidden="false"/>
    </xf>
    <xf numFmtId="179" fontId="5" fillId="0" borderId="46" xfId="0" applyFont="true" applyBorder="true" applyAlignment="true" applyProtection="false">
      <alignment horizontal="center" vertical="top" textRotation="0" wrapText="true" indent="0" shrinkToFit="false"/>
      <protection locked="true" hidden="false"/>
    </xf>
    <xf numFmtId="179" fontId="6" fillId="0" borderId="1" xfId="0" applyFont="true" applyBorder="true" applyAlignment="true" applyProtection="false">
      <alignment horizontal="center" vertical="center" textRotation="0" wrapText="true" indent="0" shrinkToFit="false"/>
      <protection locked="true" hidden="false"/>
    </xf>
    <xf numFmtId="179" fontId="6" fillId="0" borderId="1" xfId="0" applyFont="true" applyBorder="true" applyAlignment="true" applyProtection="false">
      <alignment horizontal="center" vertical="top" textRotation="0" wrapText="true" indent="0" shrinkToFit="false"/>
      <protection locked="true" hidden="false"/>
    </xf>
    <xf numFmtId="179" fontId="5" fillId="0" borderId="4" xfId="0" applyFont="true" applyBorder="true" applyAlignment="true" applyProtection="false">
      <alignment horizontal="center" vertical="top" textRotation="0" wrapText="true" indent="0" shrinkToFit="false"/>
      <protection locked="true" hidden="false"/>
    </xf>
    <xf numFmtId="179" fontId="5" fillId="0" borderId="2" xfId="0" applyFont="true" applyBorder="true" applyAlignment="true" applyProtection="false">
      <alignment horizontal="center" vertical="center" textRotation="0" wrapText="true" indent="0" shrinkToFit="false"/>
      <protection locked="true" hidden="false"/>
    </xf>
    <xf numFmtId="179" fontId="5" fillId="0" borderId="1" xfId="0" applyFont="true" applyBorder="true" applyAlignment="true" applyProtection="false">
      <alignment horizontal="general" vertical="bottom" textRotation="0" wrapText="true" indent="0" shrinkToFit="false"/>
      <protection locked="true" hidden="false"/>
    </xf>
    <xf numFmtId="179" fontId="5" fillId="0" borderId="1" xfId="0" applyFont="true" applyBorder="true" applyAlignment="true" applyProtection="false">
      <alignment horizontal="general" vertical="top" textRotation="0" wrapText="true" indent="0" shrinkToFit="false"/>
      <protection locked="true" hidden="false"/>
    </xf>
    <xf numFmtId="179" fontId="6" fillId="0" borderId="1" xfId="0" applyFont="true" applyBorder="true" applyAlignment="true" applyProtection="false">
      <alignment horizontal="general" vertical="top" textRotation="0" wrapText="true" indent="0" shrinkToFit="false"/>
      <protection locked="true" hidden="false"/>
    </xf>
    <xf numFmtId="179" fontId="6" fillId="0" borderId="9" xfId="0" applyFont="true" applyBorder="true" applyAlignment="true" applyProtection="false">
      <alignment horizontal="center" vertical="center" textRotation="0" wrapText="false" indent="0" shrinkToFit="false"/>
      <protection locked="true" hidden="false"/>
    </xf>
    <xf numFmtId="179" fontId="8" fillId="0" borderId="1"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79" fontId="6" fillId="0" borderId="1" xfId="0" applyFont="true" applyBorder="true" applyAlignment="true" applyProtection="false">
      <alignment horizontal="general" vertical="center" textRotation="0" wrapText="true" indent="0" shrinkToFit="false"/>
      <protection locked="true" hidden="false"/>
    </xf>
    <xf numFmtId="164" fontId="5" fillId="0" borderId="10" xfId="0" applyFont="true" applyBorder="true" applyAlignment="true" applyProtection="false">
      <alignment horizontal="center" vertical="center" textRotation="0" wrapText="true" indent="0" shrinkToFit="false"/>
      <protection locked="true" hidden="false"/>
    </xf>
    <xf numFmtId="166" fontId="6" fillId="0" borderId="1" xfId="0" applyFont="true" applyBorder="true" applyAlignment="true" applyProtection="false">
      <alignment horizontal="center" vertical="center" textRotation="0" wrapText="true" indent="0" shrinkToFit="false"/>
      <protection locked="true" hidden="false"/>
    </xf>
    <xf numFmtId="167"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7" fontId="5" fillId="0" borderId="2" xfId="0" applyFont="true" applyBorder="true" applyAlignment="true" applyProtection="false">
      <alignment horizontal="center" vertical="center" textRotation="0" wrapText="true" indent="0" shrinkToFit="false"/>
      <protection locked="true" hidden="false"/>
    </xf>
    <xf numFmtId="169" fontId="5" fillId="0" borderId="2" xfId="0" applyFont="true" applyBorder="true" applyAlignment="true" applyProtection="false">
      <alignment horizontal="center" vertical="center" textRotation="0" wrapText="true" indent="0" shrinkToFit="false"/>
      <protection locked="true" hidden="false"/>
    </xf>
    <xf numFmtId="166" fontId="5" fillId="0" borderId="9" xfId="0" applyFont="true" applyBorder="true" applyAlignment="true" applyProtection="false">
      <alignment horizontal="center" vertical="center" textRotation="0" wrapText="true" indent="0" shrinkToFit="false"/>
      <protection locked="true" hidden="false"/>
    </xf>
    <xf numFmtId="169" fontId="6" fillId="0" borderId="1" xfId="0" applyFont="true" applyBorder="true" applyAlignment="true" applyProtection="false">
      <alignment horizontal="general" vertical="center" textRotation="0" wrapText="false" indent="0" shrinkToFit="false"/>
      <protection locked="true" hidden="false"/>
    </xf>
    <xf numFmtId="164" fontId="5" fillId="0" borderId="10" xfId="0" applyFont="true" applyBorder="true" applyAlignment="true" applyProtection="false">
      <alignment horizontal="center" vertical="center" textRotation="0" wrapText="false" indent="0" shrinkToFit="false"/>
      <protection locked="true" hidden="false"/>
    </xf>
    <xf numFmtId="167" fontId="5" fillId="0" borderId="1" xfId="0" applyFont="true" applyBorder="true" applyAlignment="false" applyProtection="false">
      <alignment horizontal="general" vertical="bottom" textRotation="0" wrapText="false" indent="0" shrinkToFit="false"/>
      <protection locked="true" hidden="false"/>
    </xf>
    <xf numFmtId="164" fontId="5" fillId="0" borderId="6" xfId="0" applyFont="true" applyBorder="true" applyAlignment="true" applyProtection="false">
      <alignment horizontal="center" vertical="top" textRotation="0" wrapText="true" indent="0" shrinkToFit="false"/>
      <protection locked="true" hidden="false"/>
    </xf>
    <xf numFmtId="168" fontId="5" fillId="0" borderId="1" xfId="0" applyFont="true" applyBorder="true" applyAlignment="false" applyProtection="false">
      <alignment horizontal="general" vertical="bottom" textRotation="0" wrapText="false" indent="0" shrinkToFit="false"/>
      <protection locked="true" hidden="false"/>
    </xf>
    <xf numFmtId="166" fontId="5" fillId="0" borderId="6" xfId="0" applyFont="true" applyBorder="true" applyAlignment="true" applyProtection="false">
      <alignment horizontal="center" vertical="center" textRotation="0" wrapText="true" indent="0" shrinkToFit="false"/>
      <protection locked="true" hidden="false"/>
    </xf>
    <xf numFmtId="167" fontId="5" fillId="0" borderId="1" xfId="0" applyFont="true" applyBorder="true" applyAlignment="true" applyProtection="false">
      <alignment horizontal="general" vertical="bottom" textRotation="0" wrapText="false" indent="0" shrinkToFit="false"/>
      <protection locked="true" hidden="false"/>
    </xf>
    <xf numFmtId="167" fontId="5" fillId="0" borderId="6" xfId="0" applyFont="true" applyBorder="true" applyAlignment="true" applyProtection="false">
      <alignment horizontal="center" vertical="center" textRotation="0" wrapText="false" indent="0" shrinkToFit="false"/>
      <protection locked="true" hidden="false"/>
    </xf>
    <xf numFmtId="167" fontId="6" fillId="0" borderId="1" xfId="0" applyFont="true" applyBorder="true" applyAlignment="false" applyProtection="false">
      <alignment horizontal="general" vertical="bottom" textRotation="0" wrapText="false" indent="0" shrinkToFit="false"/>
      <protection locked="true" hidden="false"/>
    </xf>
    <xf numFmtId="165"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Обычный 2"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Q1048576"/>
  <sheetViews>
    <sheetView showFormulas="false" showGridLines="true" showRowColHeaders="true" showZeros="true" rightToLeft="false" tabSelected="true" showOutlineSymbols="true" defaultGridColor="true" view="pageBreakPreview" topLeftCell="A1" colorId="64" zoomScale="65" zoomScaleNormal="50" zoomScalePageLayoutView="65" workbookViewId="0">
      <pane xSplit="1" ySplit="12" topLeftCell="B118" activePane="bottomRight" state="frozen"/>
      <selection pane="topLeft" activeCell="A1" activeCellId="0" sqref="A1"/>
      <selection pane="topRight" activeCell="B1" activeCellId="0" sqref="B1"/>
      <selection pane="bottomLeft" activeCell="A118" activeCellId="0" sqref="A118"/>
      <selection pane="bottomRight" activeCell="P125" activeCellId="0" sqref="P125"/>
    </sheetView>
  </sheetViews>
  <sheetFormatPr defaultRowHeight="15.75" zeroHeight="false" outlineLevelRow="0" outlineLevelCol="0"/>
  <cols>
    <col collapsed="false" customWidth="true" hidden="false" outlineLevel="0" max="1" min="1" style="1" width="9.72"/>
    <col collapsed="false" customWidth="true" hidden="false" outlineLevel="0" max="2" min="2" style="2" width="29.86"/>
    <col collapsed="false" customWidth="true" hidden="false" outlineLevel="0" max="3" min="3" style="2" width="15.15"/>
    <col collapsed="false" customWidth="true" hidden="false" outlineLevel="0" max="4" min="4" style="2" width="15.8"/>
    <col collapsed="false" customWidth="true" hidden="false" outlineLevel="0" max="5" min="5" style="2" width="15.62"/>
    <col collapsed="false" customWidth="true" hidden="false" outlineLevel="0" max="7" min="6" style="2" width="14.28"/>
    <col collapsed="false" customWidth="true" hidden="false" outlineLevel="0" max="10" min="8" style="2" width="15.15"/>
    <col collapsed="false" customWidth="true" hidden="false" outlineLevel="0" max="11" min="11" style="2" width="14.93"/>
    <col collapsed="false" customWidth="true" hidden="false" outlineLevel="0" max="12" min="12" style="2" width="14.01"/>
    <col collapsed="false" customWidth="true" hidden="false" outlineLevel="0" max="14" min="13" style="2" width="14.28"/>
    <col collapsed="false" customWidth="true" hidden="false" outlineLevel="0" max="16" min="15" style="2" width="15.15"/>
    <col collapsed="false" customWidth="true" hidden="false" outlineLevel="0" max="17" min="17" style="2" width="24.87"/>
    <col collapsed="false" customWidth="true" hidden="false" outlineLevel="0" max="1023" min="18" style="2" width="8.71"/>
    <col collapsed="false" customWidth="true" hidden="false" outlineLevel="0" max="1025" min="1024" style="2" width="9.13"/>
  </cols>
  <sheetData>
    <row r="1" customFormat="false" ht="15.75" hidden="false" customHeight="false" outlineLevel="0" collapsed="false">
      <c r="Q1" s="3" t="s">
        <v>0</v>
      </c>
    </row>
    <row r="2" customFormat="false" ht="15.75" hidden="false" customHeight="false" outlineLevel="0" collapsed="false">
      <c r="Q2" s="3" t="s">
        <v>1</v>
      </c>
    </row>
    <row r="3" customFormat="false" ht="15.75" hidden="false" customHeight="false" outlineLevel="0" collapsed="false">
      <c r="B3" s="4"/>
      <c r="C3" s="4"/>
      <c r="D3" s="4"/>
      <c r="E3" s="4"/>
      <c r="F3" s="4"/>
      <c r="G3" s="4"/>
      <c r="H3" s="4"/>
      <c r="I3" s="4"/>
      <c r="J3" s="4"/>
      <c r="K3" s="4"/>
      <c r="L3" s="4"/>
      <c r="M3" s="4"/>
      <c r="N3" s="4"/>
      <c r="O3" s="4"/>
      <c r="P3" s="4"/>
      <c r="Q3" s="3" t="s">
        <v>2</v>
      </c>
    </row>
    <row r="4" customFormat="false" ht="15.75" hidden="false" customHeight="false" outlineLevel="0" collapsed="false">
      <c r="B4" s="4"/>
      <c r="C4" s="4"/>
      <c r="D4" s="4"/>
      <c r="E4" s="4"/>
      <c r="F4" s="4"/>
      <c r="G4" s="4"/>
      <c r="H4" s="4"/>
      <c r="I4" s="4"/>
      <c r="J4" s="4"/>
      <c r="K4" s="4"/>
      <c r="L4" s="4"/>
      <c r="M4" s="4"/>
      <c r="N4" s="4"/>
      <c r="O4" s="4"/>
      <c r="P4" s="4"/>
      <c r="Q4" s="4"/>
    </row>
    <row r="5" customFormat="false" ht="15.75" hidden="false" customHeight="false" outlineLevel="0" collapsed="false">
      <c r="A5" s="5" t="s">
        <v>3</v>
      </c>
      <c r="B5" s="5"/>
      <c r="C5" s="5"/>
      <c r="D5" s="5"/>
      <c r="E5" s="5"/>
      <c r="F5" s="5"/>
      <c r="G5" s="5"/>
      <c r="H5" s="5"/>
      <c r="I5" s="5"/>
      <c r="J5" s="5"/>
      <c r="K5" s="5"/>
      <c r="L5" s="5"/>
      <c r="M5" s="5"/>
      <c r="N5" s="5"/>
      <c r="O5" s="5"/>
      <c r="P5" s="5"/>
      <c r="Q5" s="5"/>
    </row>
    <row r="6" customFormat="false" ht="15.75" hidden="false" customHeight="false" outlineLevel="0" collapsed="false">
      <c r="B6" s="4"/>
      <c r="C6" s="4"/>
      <c r="D6" s="4"/>
      <c r="E6" s="4"/>
      <c r="F6" s="4"/>
      <c r="G6" s="4"/>
      <c r="H6" s="4"/>
      <c r="I6" s="4"/>
      <c r="J6" s="4"/>
      <c r="K6" s="4"/>
      <c r="L6" s="4"/>
      <c r="M6" s="4"/>
      <c r="N6" s="4"/>
      <c r="O6" s="4"/>
      <c r="P6" s="4"/>
      <c r="Q6" s="4"/>
    </row>
    <row r="7" customFormat="false" ht="15.75" hidden="false" customHeight="true" outlineLevel="0" collapsed="false">
      <c r="A7" s="6" t="s">
        <v>4</v>
      </c>
      <c r="B7" s="6" t="s">
        <v>5</v>
      </c>
      <c r="C7" s="6" t="s">
        <v>6</v>
      </c>
      <c r="D7" s="6" t="s">
        <v>7</v>
      </c>
      <c r="E7" s="6"/>
      <c r="F7" s="6"/>
      <c r="G7" s="6"/>
      <c r="H7" s="6"/>
      <c r="I7" s="6"/>
      <c r="J7" s="6" t="s">
        <v>8</v>
      </c>
      <c r="K7" s="6"/>
      <c r="L7" s="6"/>
      <c r="M7" s="6"/>
      <c r="N7" s="6"/>
      <c r="O7" s="6"/>
      <c r="P7" s="6"/>
      <c r="Q7" s="6" t="s">
        <v>9</v>
      </c>
    </row>
    <row r="8" customFormat="false" ht="15.75" hidden="false" customHeight="true" outlineLevel="0" collapsed="false">
      <c r="A8" s="6"/>
      <c r="B8" s="6"/>
      <c r="C8" s="6"/>
      <c r="D8" s="6" t="s">
        <v>10</v>
      </c>
      <c r="E8" s="6" t="s">
        <v>11</v>
      </c>
      <c r="F8" s="6"/>
      <c r="G8" s="6"/>
      <c r="H8" s="6"/>
      <c r="I8" s="6" t="s">
        <v>12</v>
      </c>
      <c r="J8" s="6" t="s">
        <v>6</v>
      </c>
      <c r="K8" s="6" t="s">
        <v>10</v>
      </c>
      <c r="L8" s="6" t="s">
        <v>11</v>
      </c>
      <c r="M8" s="6"/>
      <c r="N8" s="6"/>
      <c r="O8" s="6"/>
      <c r="P8" s="6" t="s">
        <v>12</v>
      </c>
      <c r="Q8" s="6"/>
    </row>
    <row r="9" customFormat="false" ht="37.5" hidden="false" customHeight="true" outlineLevel="0" collapsed="false">
      <c r="A9" s="6"/>
      <c r="B9" s="6"/>
      <c r="C9" s="6"/>
      <c r="D9" s="6"/>
      <c r="E9" s="6" t="s">
        <v>13</v>
      </c>
      <c r="F9" s="6"/>
      <c r="G9" s="6"/>
      <c r="H9" s="6" t="s">
        <v>14</v>
      </c>
      <c r="I9" s="6"/>
      <c r="J9" s="6"/>
      <c r="K9" s="6"/>
      <c r="L9" s="6" t="s">
        <v>13</v>
      </c>
      <c r="M9" s="6"/>
      <c r="N9" s="6"/>
      <c r="O9" s="6" t="s">
        <v>14</v>
      </c>
      <c r="P9" s="6"/>
      <c r="Q9" s="6"/>
    </row>
    <row r="10" customFormat="false" ht="15.75" hidden="false" customHeight="true" outlineLevel="0" collapsed="false">
      <c r="A10" s="6"/>
      <c r="B10" s="6"/>
      <c r="C10" s="6"/>
      <c r="D10" s="6"/>
      <c r="E10" s="6" t="s">
        <v>15</v>
      </c>
      <c r="F10" s="6" t="s">
        <v>16</v>
      </c>
      <c r="G10" s="6"/>
      <c r="H10" s="6"/>
      <c r="I10" s="6"/>
      <c r="J10" s="6"/>
      <c r="K10" s="6"/>
      <c r="L10" s="6" t="s">
        <v>15</v>
      </c>
      <c r="M10" s="6" t="s">
        <v>16</v>
      </c>
      <c r="N10" s="6"/>
      <c r="O10" s="6"/>
      <c r="P10" s="6"/>
      <c r="Q10" s="6"/>
    </row>
    <row r="11" customFormat="false" ht="48" hidden="false" customHeight="true" outlineLevel="0" collapsed="false">
      <c r="A11" s="6"/>
      <c r="B11" s="6"/>
      <c r="C11" s="6"/>
      <c r="D11" s="6"/>
      <c r="E11" s="6"/>
      <c r="F11" s="6" t="s">
        <v>17</v>
      </c>
      <c r="G11" s="6" t="s">
        <v>18</v>
      </c>
      <c r="H11" s="6"/>
      <c r="I11" s="6"/>
      <c r="J11" s="6"/>
      <c r="K11" s="6"/>
      <c r="L11" s="6"/>
      <c r="M11" s="6" t="s">
        <v>17</v>
      </c>
      <c r="N11" s="6" t="s">
        <v>18</v>
      </c>
      <c r="O11" s="6"/>
      <c r="P11" s="6"/>
      <c r="Q11" s="6"/>
    </row>
    <row r="12" customFormat="false" ht="15.75" hidden="false" customHeight="false" outlineLevel="0" collapsed="false">
      <c r="A12" s="6" t="n">
        <v>1</v>
      </c>
      <c r="B12" s="6" t="n">
        <v>2</v>
      </c>
      <c r="C12" s="6" t="n">
        <v>3</v>
      </c>
      <c r="D12" s="6" t="n">
        <v>4</v>
      </c>
      <c r="E12" s="6" t="n">
        <v>5</v>
      </c>
      <c r="F12" s="6" t="n">
        <v>6</v>
      </c>
      <c r="G12" s="6" t="n">
        <v>7</v>
      </c>
      <c r="H12" s="6" t="n">
        <v>8</v>
      </c>
      <c r="I12" s="6" t="n">
        <v>9</v>
      </c>
      <c r="J12" s="6" t="n">
        <v>10</v>
      </c>
      <c r="K12" s="6" t="n">
        <v>11</v>
      </c>
      <c r="L12" s="6" t="n">
        <v>12</v>
      </c>
      <c r="M12" s="6" t="s">
        <v>19</v>
      </c>
      <c r="N12" s="6" t="s">
        <v>20</v>
      </c>
      <c r="O12" s="6" t="s">
        <v>21</v>
      </c>
      <c r="P12" s="6" t="s">
        <v>22</v>
      </c>
      <c r="Q12" s="6" t="s">
        <v>23</v>
      </c>
    </row>
    <row r="13" customFormat="false" ht="25.15" hidden="false" customHeight="true" outlineLevel="0" collapsed="false">
      <c r="A13" s="6" t="s">
        <v>24</v>
      </c>
      <c r="B13" s="6" t="s">
        <v>25</v>
      </c>
      <c r="C13" s="6"/>
      <c r="D13" s="6"/>
      <c r="E13" s="6"/>
      <c r="F13" s="6"/>
      <c r="G13" s="6"/>
      <c r="H13" s="6"/>
      <c r="I13" s="6"/>
      <c r="J13" s="6"/>
      <c r="K13" s="6"/>
      <c r="L13" s="6"/>
      <c r="M13" s="6"/>
      <c r="N13" s="6"/>
      <c r="O13" s="6"/>
      <c r="P13" s="6"/>
      <c r="Q13" s="7"/>
    </row>
    <row r="14" customFormat="false" ht="15.75" hidden="false" customHeight="true" outlineLevel="0" collapsed="false">
      <c r="A14" s="8" t="s">
        <v>26</v>
      </c>
      <c r="B14" s="8"/>
      <c r="C14" s="8"/>
      <c r="D14" s="8"/>
      <c r="E14" s="8"/>
      <c r="F14" s="8"/>
      <c r="G14" s="8"/>
      <c r="H14" s="8"/>
      <c r="I14" s="8"/>
      <c r="J14" s="8"/>
      <c r="K14" s="8"/>
      <c r="L14" s="8"/>
      <c r="M14" s="8"/>
      <c r="N14" s="8"/>
      <c r="O14" s="8"/>
      <c r="P14" s="8"/>
      <c r="Q14" s="8"/>
    </row>
    <row r="15" customFormat="false" ht="15.75" hidden="false" customHeight="true" outlineLevel="0" collapsed="false">
      <c r="A15" s="8" t="s">
        <v>27</v>
      </c>
      <c r="B15" s="8"/>
      <c r="C15" s="8"/>
      <c r="D15" s="8"/>
      <c r="E15" s="8"/>
      <c r="F15" s="8"/>
      <c r="G15" s="8"/>
      <c r="H15" s="8"/>
      <c r="I15" s="8"/>
      <c r="J15" s="8"/>
      <c r="K15" s="8"/>
      <c r="L15" s="8"/>
      <c r="M15" s="8"/>
      <c r="N15" s="8"/>
      <c r="O15" s="8"/>
      <c r="P15" s="8"/>
      <c r="Q15" s="8"/>
    </row>
    <row r="16" customFormat="false" ht="85.8" hidden="false" customHeight="false" outlineLevel="0" collapsed="false">
      <c r="A16" s="7" t="s">
        <v>28</v>
      </c>
      <c r="B16" s="9" t="s">
        <v>29</v>
      </c>
      <c r="C16" s="10" t="n">
        <f aca="false">H16+E16+D16</f>
        <v>1721.51166</v>
      </c>
      <c r="D16" s="11" t="n">
        <v>0</v>
      </c>
      <c r="E16" s="11" t="n">
        <v>0</v>
      </c>
      <c r="F16" s="11" t="n">
        <v>0</v>
      </c>
      <c r="G16" s="11" t="n">
        <v>0</v>
      </c>
      <c r="H16" s="12" t="n">
        <v>1721.51166</v>
      </c>
      <c r="I16" s="11" t="n">
        <v>0</v>
      </c>
      <c r="J16" s="10" t="n">
        <f aca="false">O16</f>
        <v>1721.51166</v>
      </c>
      <c r="K16" s="11" t="n">
        <v>0</v>
      </c>
      <c r="L16" s="11" t="n">
        <v>0</v>
      </c>
      <c r="M16" s="11" t="n">
        <v>0</v>
      </c>
      <c r="N16" s="11" t="n">
        <v>0</v>
      </c>
      <c r="O16" s="12" t="n">
        <v>1721.51166</v>
      </c>
      <c r="P16" s="11" t="n">
        <v>0</v>
      </c>
      <c r="Q16" s="13" t="s">
        <v>30</v>
      </c>
    </row>
    <row r="17" customFormat="false" ht="113.8" hidden="false" customHeight="false" outlineLevel="0" collapsed="false">
      <c r="A17" s="7" t="s">
        <v>31</v>
      </c>
      <c r="B17" s="9" t="s">
        <v>32</v>
      </c>
      <c r="C17" s="10" t="n">
        <f aca="false">H17+E17+D17</f>
        <v>0</v>
      </c>
      <c r="D17" s="11" t="n">
        <v>0</v>
      </c>
      <c r="E17" s="11" t="n">
        <v>0</v>
      </c>
      <c r="F17" s="11" t="n">
        <v>0</v>
      </c>
      <c r="G17" s="11" t="n">
        <v>0</v>
      </c>
      <c r="H17" s="12" t="n">
        <v>0</v>
      </c>
      <c r="I17" s="11" t="n">
        <v>0</v>
      </c>
      <c r="J17" s="10" t="n">
        <f aca="false">O17</f>
        <v>0</v>
      </c>
      <c r="K17" s="11" t="n">
        <v>0</v>
      </c>
      <c r="L17" s="11" t="n">
        <v>0</v>
      </c>
      <c r="M17" s="11" t="n">
        <v>0</v>
      </c>
      <c r="N17" s="11" t="n">
        <v>0</v>
      </c>
      <c r="O17" s="12" t="n">
        <v>0</v>
      </c>
      <c r="P17" s="11" t="n">
        <v>0</v>
      </c>
      <c r="Q17" s="14" t="s">
        <v>33</v>
      </c>
    </row>
    <row r="18" customFormat="false" ht="99.8" hidden="false" customHeight="false" outlineLevel="0" collapsed="false">
      <c r="A18" s="7" t="s">
        <v>34</v>
      </c>
      <c r="B18" s="9" t="s">
        <v>35</v>
      </c>
      <c r="C18" s="10" t="n">
        <f aca="false">H18+E18+D18</f>
        <v>48</v>
      </c>
      <c r="D18" s="11" t="n">
        <v>0</v>
      </c>
      <c r="E18" s="11" t="n">
        <v>0</v>
      </c>
      <c r="F18" s="11" t="n">
        <v>0</v>
      </c>
      <c r="G18" s="11" t="n">
        <v>0</v>
      </c>
      <c r="H18" s="12" t="n">
        <v>48</v>
      </c>
      <c r="I18" s="11" t="n">
        <v>0</v>
      </c>
      <c r="J18" s="10" t="n">
        <f aca="false">O18</f>
        <v>48</v>
      </c>
      <c r="K18" s="11" t="n">
        <v>0</v>
      </c>
      <c r="L18" s="11" t="n">
        <v>0</v>
      </c>
      <c r="M18" s="11" t="n">
        <v>0</v>
      </c>
      <c r="N18" s="11" t="n">
        <v>0</v>
      </c>
      <c r="O18" s="15" t="n">
        <v>48</v>
      </c>
      <c r="P18" s="11" t="n">
        <v>0</v>
      </c>
      <c r="Q18" s="16" t="s">
        <v>36</v>
      </c>
    </row>
    <row r="19" customFormat="false" ht="113.8" hidden="false" customHeight="false" outlineLevel="0" collapsed="false">
      <c r="A19" s="7" t="s">
        <v>37</v>
      </c>
      <c r="B19" s="9" t="s">
        <v>38</v>
      </c>
      <c r="C19" s="10" t="n">
        <f aca="false">H19+E19+D19</f>
        <v>0</v>
      </c>
      <c r="D19" s="11" t="n">
        <v>0</v>
      </c>
      <c r="E19" s="11" t="n">
        <v>0</v>
      </c>
      <c r="F19" s="11" t="n">
        <v>0</v>
      </c>
      <c r="G19" s="11" t="n">
        <v>0</v>
      </c>
      <c r="H19" s="12" t="n">
        <v>0</v>
      </c>
      <c r="I19" s="11" t="n">
        <v>0</v>
      </c>
      <c r="J19" s="10" t="n">
        <f aca="false">O19</f>
        <v>0</v>
      </c>
      <c r="K19" s="11" t="n">
        <v>0</v>
      </c>
      <c r="L19" s="11" t="n">
        <v>0</v>
      </c>
      <c r="M19" s="11" t="n">
        <v>0</v>
      </c>
      <c r="N19" s="11" t="n">
        <v>0</v>
      </c>
      <c r="O19" s="11" t="n">
        <v>0</v>
      </c>
      <c r="P19" s="11" t="n">
        <v>0</v>
      </c>
      <c r="Q19" s="17" t="s">
        <v>33</v>
      </c>
    </row>
    <row r="20" customFormat="false" ht="211.75" hidden="false" customHeight="false" outlineLevel="0" collapsed="false">
      <c r="A20" s="7" t="s">
        <v>39</v>
      </c>
      <c r="B20" s="9" t="s">
        <v>40</v>
      </c>
      <c r="C20" s="10" t="n">
        <f aca="false">H20+E20+D20</f>
        <v>2635.5</v>
      </c>
      <c r="D20" s="11" t="n">
        <v>0</v>
      </c>
      <c r="E20" s="11" t="n">
        <v>0</v>
      </c>
      <c r="F20" s="11" t="n">
        <v>0</v>
      </c>
      <c r="G20" s="11" t="n">
        <v>0</v>
      </c>
      <c r="H20" s="12" t="n">
        <v>2635.5</v>
      </c>
      <c r="I20" s="11" t="n">
        <v>0</v>
      </c>
      <c r="J20" s="10" t="n">
        <f aca="false">O20</f>
        <v>2635.5</v>
      </c>
      <c r="K20" s="11" t="n">
        <v>0</v>
      </c>
      <c r="L20" s="11" t="n">
        <v>0</v>
      </c>
      <c r="M20" s="11" t="n">
        <v>0</v>
      </c>
      <c r="N20" s="11" t="n">
        <v>0</v>
      </c>
      <c r="O20" s="12" t="n">
        <v>2635.5</v>
      </c>
      <c r="P20" s="11" t="n">
        <v>0</v>
      </c>
      <c r="Q20" s="9" t="s">
        <v>41</v>
      </c>
    </row>
    <row r="21" customFormat="false" ht="43.8" hidden="false" customHeight="false" outlineLevel="0" collapsed="false">
      <c r="A21" s="7" t="s">
        <v>42</v>
      </c>
      <c r="B21" s="9" t="s">
        <v>43</v>
      </c>
      <c r="C21" s="10" t="n">
        <f aca="false">H21+E21+D21</f>
        <v>0</v>
      </c>
      <c r="D21" s="11" t="n">
        <v>0</v>
      </c>
      <c r="E21" s="11" t="n">
        <v>0</v>
      </c>
      <c r="F21" s="11" t="n">
        <v>0</v>
      </c>
      <c r="G21" s="11" t="n">
        <v>0</v>
      </c>
      <c r="H21" s="12" t="n">
        <v>0</v>
      </c>
      <c r="I21" s="11" t="n">
        <v>0</v>
      </c>
      <c r="J21" s="10" t="n">
        <f aca="false">O21</f>
        <v>0</v>
      </c>
      <c r="K21" s="11" t="n">
        <v>0</v>
      </c>
      <c r="L21" s="11" t="n">
        <v>0</v>
      </c>
      <c r="M21" s="11" t="n">
        <v>0</v>
      </c>
      <c r="N21" s="11" t="n">
        <v>0</v>
      </c>
      <c r="O21" s="11" t="n">
        <v>0</v>
      </c>
      <c r="P21" s="11" t="n">
        <v>0</v>
      </c>
      <c r="Q21" s="17"/>
    </row>
    <row r="22" customFormat="false" ht="57.8" hidden="false" customHeight="false" outlineLevel="0" collapsed="false">
      <c r="A22" s="7" t="s">
        <v>44</v>
      </c>
      <c r="B22" s="9" t="s">
        <v>45</v>
      </c>
      <c r="C22" s="10" t="n">
        <f aca="false">H22+E22+D22</f>
        <v>15.8</v>
      </c>
      <c r="D22" s="11" t="n">
        <v>0</v>
      </c>
      <c r="E22" s="11" t="n">
        <v>0</v>
      </c>
      <c r="F22" s="11" t="n">
        <v>0</v>
      </c>
      <c r="G22" s="11" t="n">
        <v>0</v>
      </c>
      <c r="H22" s="12" t="n">
        <v>15.8</v>
      </c>
      <c r="I22" s="11" t="n">
        <v>0</v>
      </c>
      <c r="J22" s="10" t="n">
        <f aca="false">O22</f>
        <v>15.8</v>
      </c>
      <c r="K22" s="11" t="n">
        <v>0</v>
      </c>
      <c r="L22" s="11" t="n">
        <v>0</v>
      </c>
      <c r="M22" s="11" t="n">
        <v>0</v>
      </c>
      <c r="N22" s="11" t="n">
        <v>0</v>
      </c>
      <c r="O22" s="12" t="n">
        <v>15.8</v>
      </c>
      <c r="P22" s="11" t="n">
        <v>0</v>
      </c>
      <c r="Q22" s="9" t="s">
        <v>46</v>
      </c>
    </row>
    <row r="23" customFormat="false" ht="29.85" hidden="false" customHeight="false" outlineLevel="0" collapsed="false">
      <c r="A23" s="7" t="s">
        <v>47</v>
      </c>
      <c r="B23" s="9" t="s">
        <v>48</v>
      </c>
      <c r="C23" s="10" t="n">
        <f aca="false">H23+E23+D23</f>
        <v>0</v>
      </c>
      <c r="D23" s="11" t="n">
        <v>0</v>
      </c>
      <c r="E23" s="11" t="n">
        <v>0</v>
      </c>
      <c r="F23" s="11" t="n">
        <v>0</v>
      </c>
      <c r="G23" s="11" t="n">
        <v>0</v>
      </c>
      <c r="H23" s="12" t="n">
        <v>0</v>
      </c>
      <c r="I23" s="11" t="n">
        <v>0</v>
      </c>
      <c r="J23" s="10" t="n">
        <f aca="false">O23</f>
        <v>0</v>
      </c>
      <c r="K23" s="11" t="n">
        <v>0</v>
      </c>
      <c r="L23" s="11" t="n">
        <v>0</v>
      </c>
      <c r="M23" s="11" t="n">
        <v>0</v>
      </c>
      <c r="N23" s="11" t="n">
        <v>0</v>
      </c>
      <c r="O23" s="11" t="n">
        <v>0</v>
      </c>
      <c r="P23" s="11" t="n">
        <v>0</v>
      </c>
      <c r="Q23" s="17" t="s">
        <v>33</v>
      </c>
    </row>
    <row r="24" customFormat="false" ht="85.8" hidden="false" customHeight="false" outlineLevel="0" collapsed="false">
      <c r="A24" s="7" t="s">
        <v>49</v>
      </c>
      <c r="B24" s="9" t="s">
        <v>50</v>
      </c>
      <c r="C24" s="10" t="n">
        <f aca="false">H24+E24+D24</f>
        <v>0</v>
      </c>
      <c r="D24" s="11" t="n">
        <v>0</v>
      </c>
      <c r="E24" s="11" t="n">
        <v>0</v>
      </c>
      <c r="F24" s="11" t="n">
        <v>0</v>
      </c>
      <c r="G24" s="11" t="n">
        <v>0</v>
      </c>
      <c r="H24" s="12" t="n">
        <v>0</v>
      </c>
      <c r="I24" s="11" t="n">
        <v>0</v>
      </c>
      <c r="J24" s="10" t="n">
        <f aca="false">O24</f>
        <v>0</v>
      </c>
      <c r="K24" s="11" t="n">
        <v>0</v>
      </c>
      <c r="L24" s="11" t="n">
        <v>0</v>
      </c>
      <c r="M24" s="11" t="n">
        <v>0</v>
      </c>
      <c r="N24" s="11" t="n">
        <v>0</v>
      </c>
      <c r="O24" s="12" t="n">
        <v>0</v>
      </c>
      <c r="P24" s="11" t="n">
        <v>0</v>
      </c>
      <c r="Q24" s="17" t="s">
        <v>33</v>
      </c>
    </row>
    <row r="25" customFormat="false" ht="113.8" hidden="false" customHeight="false" outlineLevel="0" collapsed="false">
      <c r="A25" s="7" t="s">
        <v>51</v>
      </c>
      <c r="B25" s="9" t="s">
        <v>52</v>
      </c>
      <c r="C25" s="10" t="n">
        <f aca="false">H25+E25+D25</f>
        <v>0</v>
      </c>
      <c r="D25" s="11" t="n">
        <v>0</v>
      </c>
      <c r="E25" s="11" t="n">
        <v>0</v>
      </c>
      <c r="F25" s="11" t="n">
        <v>0</v>
      </c>
      <c r="G25" s="11" t="n">
        <v>0</v>
      </c>
      <c r="H25" s="12" t="n">
        <v>0</v>
      </c>
      <c r="I25" s="11" t="n">
        <v>0</v>
      </c>
      <c r="J25" s="10" t="n">
        <f aca="false">O25</f>
        <v>0</v>
      </c>
      <c r="K25" s="11" t="n">
        <v>0</v>
      </c>
      <c r="L25" s="11" t="n">
        <v>0</v>
      </c>
      <c r="M25" s="11" t="n">
        <v>0</v>
      </c>
      <c r="N25" s="11" t="n">
        <v>0</v>
      </c>
      <c r="O25" s="12" t="n">
        <v>0</v>
      </c>
      <c r="P25" s="11" t="n">
        <v>0</v>
      </c>
      <c r="Q25" s="9" t="s">
        <v>53</v>
      </c>
    </row>
    <row r="26" customFormat="false" ht="15.85" hidden="false" customHeight="false" outlineLevel="0" collapsed="false">
      <c r="A26" s="7"/>
      <c r="B26" s="18" t="s">
        <v>54</v>
      </c>
      <c r="C26" s="10" t="n">
        <f aca="false">C22+C20+C18+C16</f>
        <v>4420.81166</v>
      </c>
      <c r="D26" s="10" t="n">
        <f aca="false">D22+D20+D18+D16</f>
        <v>0</v>
      </c>
      <c r="E26" s="10" t="n">
        <f aca="false">E22+E20+E18+E16</f>
        <v>0</v>
      </c>
      <c r="F26" s="10" t="n">
        <f aca="false">F22+F20+F18+F16</f>
        <v>0</v>
      </c>
      <c r="G26" s="10" t="n">
        <f aca="false">G22+G20+G18+G16</f>
        <v>0</v>
      </c>
      <c r="H26" s="10" t="n">
        <f aca="false">H22+H20+H18+H16</f>
        <v>4420.81166</v>
      </c>
      <c r="I26" s="10" t="n">
        <f aca="false">I22+I20+I18+I16</f>
        <v>0</v>
      </c>
      <c r="J26" s="10" t="n">
        <f aca="false">J22+J20+J18+J16</f>
        <v>4420.81166</v>
      </c>
      <c r="K26" s="10" t="n">
        <f aca="false">K22+K20+K18+K16</f>
        <v>0</v>
      </c>
      <c r="L26" s="10" t="n">
        <f aca="false">L22+L20+L18+L16</f>
        <v>0</v>
      </c>
      <c r="M26" s="10" t="n">
        <f aca="false">M22+M20+M18+M16</f>
        <v>0</v>
      </c>
      <c r="N26" s="10" t="n">
        <f aca="false">N22+N20+N18+N16</f>
        <v>0</v>
      </c>
      <c r="O26" s="10" t="n">
        <f aca="false">O22+O20+O18+O16</f>
        <v>4420.81166</v>
      </c>
      <c r="P26" s="10" t="n">
        <f aca="false">P22+P20+P18+P16</f>
        <v>0</v>
      </c>
      <c r="Q26" s="19"/>
    </row>
    <row r="27" customFormat="false" ht="15.75" hidden="false" customHeight="true" outlineLevel="0" collapsed="false">
      <c r="A27" s="8" t="s">
        <v>55</v>
      </c>
      <c r="B27" s="8"/>
      <c r="C27" s="8"/>
      <c r="D27" s="8"/>
      <c r="E27" s="8"/>
      <c r="F27" s="8"/>
      <c r="G27" s="8"/>
      <c r="H27" s="8"/>
      <c r="I27" s="8"/>
      <c r="J27" s="8"/>
      <c r="K27" s="8"/>
      <c r="L27" s="8"/>
      <c r="M27" s="8"/>
      <c r="N27" s="8"/>
      <c r="O27" s="8"/>
      <c r="P27" s="8"/>
      <c r="Q27" s="8"/>
    </row>
    <row r="28" customFormat="false" ht="57.8" hidden="false" customHeight="false" outlineLevel="0" collapsed="false">
      <c r="A28" s="20" t="s">
        <v>56</v>
      </c>
      <c r="B28" s="21" t="s">
        <v>57</v>
      </c>
      <c r="C28" s="22" t="n">
        <f aca="false">H28+G28+D28</f>
        <v>972.67604</v>
      </c>
      <c r="D28" s="23" t="n">
        <v>0</v>
      </c>
      <c r="E28" s="24" t="n">
        <v>0</v>
      </c>
      <c r="F28" s="24" t="n">
        <v>0</v>
      </c>
      <c r="G28" s="24" t="n">
        <v>0</v>
      </c>
      <c r="H28" s="25" t="n">
        <v>972.67604</v>
      </c>
      <c r="I28" s="24" t="n">
        <v>0</v>
      </c>
      <c r="J28" s="22" t="n">
        <f aca="false">O28+N28+K28</f>
        <v>972.67604</v>
      </c>
      <c r="K28" s="24" t="n">
        <v>0</v>
      </c>
      <c r="L28" s="24" t="n">
        <v>0</v>
      </c>
      <c r="M28" s="24" t="n">
        <v>0</v>
      </c>
      <c r="N28" s="24" t="n">
        <v>0</v>
      </c>
      <c r="O28" s="25" t="n">
        <v>972.67604</v>
      </c>
      <c r="P28" s="24" t="n">
        <v>0</v>
      </c>
      <c r="Q28" s="16" t="s">
        <v>58</v>
      </c>
    </row>
    <row r="29" customFormat="false" ht="57.8" hidden="false" customHeight="false" outlineLevel="0" collapsed="false">
      <c r="A29" s="26" t="s">
        <v>59</v>
      </c>
      <c r="B29" s="18" t="s">
        <v>60</v>
      </c>
      <c r="C29" s="10" t="n">
        <f aca="false">H29+G29+D29</f>
        <v>947.04883</v>
      </c>
      <c r="D29" s="23" t="n">
        <v>0</v>
      </c>
      <c r="E29" s="24" t="n">
        <v>0</v>
      </c>
      <c r="F29" s="24" t="n">
        <v>0</v>
      </c>
      <c r="G29" s="24" t="n">
        <v>0</v>
      </c>
      <c r="H29" s="12" t="n">
        <v>947.04883</v>
      </c>
      <c r="I29" s="24" t="n">
        <v>0</v>
      </c>
      <c r="J29" s="10" t="n">
        <f aca="false">O29+N29+K29</f>
        <v>947.04883</v>
      </c>
      <c r="K29" s="24" t="n">
        <v>0</v>
      </c>
      <c r="L29" s="24" t="n">
        <v>0</v>
      </c>
      <c r="M29" s="24" t="n">
        <v>0</v>
      </c>
      <c r="N29" s="24" t="n">
        <v>0</v>
      </c>
      <c r="O29" s="12" t="n">
        <v>947.04883</v>
      </c>
      <c r="P29" s="24" t="n">
        <v>0</v>
      </c>
      <c r="Q29" s="16" t="s">
        <v>58</v>
      </c>
    </row>
    <row r="30" customFormat="false" ht="71.8" hidden="false" customHeight="false" outlineLevel="0" collapsed="false">
      <c r="A30" s="26" t="s">
        <v>61</v>
      </c>
      <c r="B30" s="18" t="s">
        <v>62</v>
      </c>
      <c r="C30" s="10" t="n">
        <f aca="false">H30+G30+D30</f>
        <v>5018.5517</v>
      </c>
      <c r="D30" s="23" t="n">
        <v>0</v>
      </c>
      <c r="E30" s="24" t="n">
        <v>0</v>
      </c>
      <c r="F30" s="24" t="n">
        <v>0</v>
      </c>
      <c r="G30" s="24" t="n">
        <v>0</v>
      </c>
      <c r="H30" s="12" t="n">
        <v>5018.5517</v>
      </c>
      <c r="I30" s="24" t="n">
        <v>0</v>
      </c>
      <c r="J30" s="10" t="n">
        <f aca="false">O30+N30+K30</f>
        <v>5018.5517</v>
      </c>
      <c r="K30" s="24" t="n">
        <v>0</v>
      </c>
      <c r="L30" s="24" t="n">
        <v>0</v>
      </c>
      <c r="M30" s="24" t="n">
        <v>0</v>
      </c>
      <c r="N30" s="24" t="n">
        <v>0</v>
      </c>
      <c r="O30" s="12" t="n">
        <v>5018.5517</v>
      </c>
      <c r="P30" s="24" t="n">
        <v>0</v>
      </c>
      <c r="Q30" s="16" t="s">
        <v>58</v>
      </c>
    </row>
    <row r="31" customFormat="false" ht="15.85" hidden="false" customHeight="false" outlineLevel="0" collapsed="false">
      <c r="A31" s="7"/>
      <c r="B31" s="27" t="s">
        <v>63</v>
      </c>
      <c r="C31" s="10" t="n">
        <f aca="false">H31+G31+D31</f>
        <v>6938.27657</v>
      </c>
      <c r="D31" s="23" t="n">
        <v>0</v>
      </c>
      <c r="E31" s="24" t="n">
        <v>0</v>
      </c>
      <c r="F31" s="24" t="n">
        <v>0</v>
      </c>
      <c r="G31" s="24" t="n">
        <v>0</v>
      </c>
      <c r="H31" s="12" t="n">
        <f aca="false">H28+H29+H30</f>
        <v>6938.27657</v>
      </c>
      <c r="I31" s="24" t="n">
        <v>0</v>
      </c>
      <c r="J31" s="10" t="n">
        <f aca="false">J28+J29+J30</f>
        <v>6938.27657</v>
      </c>
      <c r="K31" s="24" t="n">
        <v>0</v>
      </c>
      <c r="L31" s="24" t="n">
        <v>0</v>
      </c>
      <c r="M31" s="24" t="n">
        <v>0</v>
      </c>
      <c r="N31" s="24" t="n">
        <v>0</v>
      </c>
      <c r="O31" s="12" t="n">
        <f aca="false">O28+O29+O30</f>
        <v>6938.27657</v>
      </c>
      <c r="P31" s="24" t="n">
        <v>0</v>
      </c>
      <c r="Q31" s="28"/>
    </row>
    <row r="32" s="29" customFormat="true" ht="15.75" hidden="false" customHeight="true" outlineLevel="0" collapsed="false">
      <c r="A32" s="8" t="s">
        <v>64</v>
      </c>
      <c r="B32" s="8"/>
      <c r="C32" s="8"/>
      <c r="D32" s="8"/>
      <c r="E32" s="8"/>
      <c r="F32" s="8"/>
      <c r="G32" s="8"/>
      <c r="H32" s="8"/>
      <c r="I32" s="8"/>
      <c r="J32" s="8"/>
      <c r="K32" s="8"/>
      <c r="L32" s="8"/>
      <c r="M32" s="8"/>
      <c r="N32" s="8"/>
      <c r="O32" s="8"/>
      <c r="P32" s="8"/>
      <c r="Q32" s="8"/>
    </row>
    <row r="33" customFormat="false" ht="47.25" hidden="false" customHeight="true" outlineLevel="0" collapsed="false">
      <c r="A33" s="26" t="s">
        <v>65</v>
      </c>
      <c r="B33" s="30" t="s">
        <v>66</v>
      </c>
      <c r="C33" s="22" t="n">
        <f aca="false">D33+G33+H33</f>
        <v>50822.57623</v>
      </c>
      <c r="D33" s="24" t="n">
        <v>0</v>
      </c>
      <c r="E33" s="24" t="n">
        <v>0</v>
      </c>
      <c r="F33" s="24" t="n">
        <v>0</v>
      </c>
      <c r="G33" s="24" t="n">
        <v>0</v>
      </c>
      <c r="H33" s="25" t="n">
        <v>50822.57623</v>
      </c>
      <c r="I33" s="24" t="n">
        <v>0</v>
      </c>
      <c r="J33" s="22" t="n">
        <f aca="false">O33</f>
        <v>50162.37559</v>
      </c>
      <c r="K33" s="24" t="n">
        <v>0</v>
      </c>
      <c r="L33" s="24" t="n">
        <v>0</v>
      </c>
      <c r="M33" s="24" t="n">
        <v>0</v>
      </c>
      <c r="N33" s="24" t="n">
        <v>0</v>
      </c>
      <c r="O33" s="25" t="n">
        <v>50162.37559</v>
      </c>
      <c r="P33" s="24" t="n">
        <v>0</v>
      </c>
      <c r="Q33" s="31" t="s">
        <v>58</v>
      </c>
    </row>
    <row r="34" customFormat="false" ht="71.8" hidden="false" customHeight="false" outlineLevel="0" collapsed="false">
      <c r="A34" s="26" t="s">
        <v>67</v>
      </c>
      <c r="B34" s="27" t="s">
        <v>68</v>
      </c>
      <c r="C34" s="22" t="n">
        <f aca="false">D34+G34+H34</f>
        <v>0</v>
      </c>
      <c r="D34" s="24" t="n">
        <v>0</v>
      </c>
      <c r="E34" s="24" t="n">
        <v>0</v>
      </c>
      <c r="F34" s="24" t="n">
        <v>0</v>
      </c>
      <c r="G34" s="24" t="n">
        <v>0</v>
      </c>
      <c r="H34" s="23" t="n">
        <v>0</v>
      </c>
      <c r="I34" s="24" t="n">
        <v>0</v>
      </c>
      <c r="J34" s="24" t="n">
        <v>0</v>
      </c>
      <c r="K34" s="24" t="n">
        <v>0</v>
      </c>
      <c r="L34" s="24" t="n">
        <v>0</v>
      </c>
      <c r="M34" s="24" t="n">
        <v>0</v>
      </c>
      <c r="N34" s="24" t="n">
        <v>0</v>
      </c>
      <c r="O34" s="23" t="n">
        <v>0</v>
      </c>
      <c r="P34" s="24" t="n">
        <v>0</v>
      </c>
      <c r="Q34" s="31"/>
    </row>
    <row r="35" customFormat="false" ht="15.85" hidden="false" customHeight="false" outlineLevel="0" collapsed="false">
      <c r="A35" s="26"/>
      <c r="B35" s="18" t="s">
        <v>69</v>
      </c>
      <c r="C35" s="22" t="n">
        <f aca="false">D35+G35+H35</f>
        <v>50822.57623</v>
      </c>
      <c r="D35" s="32" t="n">
        <v>0</v>
      </c>
      <c r="E35" s="32" t="n">
        <v>0</v>
      </c>
      <c r="F35" s="32" t="n">
        <v>0</v>
      </c>
      <c r="G35" s="32" t="n">
        <v>0</v>
      </c>
      <c r="H35" s="10" t="n">
        <f aca="false">H34+H33</f>
        <v>50822.57623</v>
      </c>
      <c r="I35" s="10" t="n">
        <f aca="false">I34+I33</f>
        <v>0</v>
      </c>
      <c r="J35" s="10" t="n">
        <f aca="false">J34+J33</f>
        <v>50162.37559</v>
      </c>
      <c r="K35" s="10" t="n">
        <f aca="false">K34+K33</f>
        <v>0</v>
      </c>
      <c r="L35" s="10" t="n">
        <f aca="false">L34+L33</f>
        <v>0</v>
      </c>
      <c r="M35" s="10" t="n">
        <f aca="false">M34+M33</f>
        <v>0</v>
      </c>
      <c r="N35" s="10" t="n">
        <f aca="false">N34+N33</f>
        <v>0</v>
      </c>
      <c r="O35" s="10" t="n">
        <f aca="false">O34+O33</f>
        <v>50162.37559</v>
      </c>
      <c r="P35" s="32" t="n">
        <v>0</v>
      </c>
      <c r="Q35" s="33"/>
    </row>
    <row r="36" s="29" customFormat="true" ht="15.75" hidden="false" customHeight="false" outlineLevel="0" collapsed="false">
      <c r="A36" s="34" t="s">
        <v>70</v>
      </c>
      <c r="B36" s="34"/>
      <c r="C36" s="34"/>
      <c r="D36" s="34"/>
      <c r="E36" s="34"/>
      <c r="F36" s="34"/>
      <c r="G36" s="34"/>
      <c r="H36" s="34"/>
      <c r="I36" s="34"/>
      <c r="J36" s="34"/>
      <c r="K36" s="34"/>
      <c r="L36" s="34"/>
      <c r="M36" s="34"/>
      <c r="N36" s="34"/>
      <c r="O36" s="34"/>
      <c r="P36" s="34"/>
      <c r="Q36" s="34"/>
    </row>
    <row r="37" customFormat="false" ht="31.5" hidden="false" customHeight="true" outlineLevel="0" collapsed="false">
      <c r="A37" s="35" t="s">
        <v>71</v>
      </c>
      <c r="B37" s="36" t="s">
        <v>72</v>
      </c>
      <c r="C37" s="22" t="n">
        <f aca="false">G37+H37</f>
        <v>2708.3932</v>
      </c>
      <c r="D37" s="37" t="n">
        <v>0</v>
      </c>
      <c r="E37" s="32" t="n">
        <f aca="false">G37</f>
        <v>1930.6</v>
      </c>
      <c r="F37" s="37" t="n">
        <v>0</v>
      </c>
      <c r="G37" s="25" t="n">
        <v>1930.6</v>
      </c>
      <c r="H37" s="25" t="n">
        <v>777.7932</v>
      </c>
      <c r="I37" s="10" t="n">
        <v>0</v>
      </c>
      <c r="J37" s="10" t="n">
        <f aca="false">L37+O37</f>
        <v>2708.3932</v>
      </c>
      <c r="K37" s="10" t="n">
        <v>0</v>
      </c>
      <c r="L37" s="10" t="n">
        <f aca="false">N37</f>
        <v>1930.6</v>
      </c>
      <c r="M37" s="10" t="n">
        <v>0</v>
      </c>
      <c r="N37" s="25" t="n">
        <v>1930.6</v>
      </c>
      <c r="O37" s="25" t="n">
        <v>777.7932</v>
      </c>
      <c r="P37" s="37" t="n">
        <v>0</v>
      </c>
      <c r="Q37" s="31" t="s">
        <v>58</v>
      </c>
    </row>
    <row r="38" customFormat="false" ht="15.85" hidden="false" customHeight="false" outlineLevel="0" collapsed="false">
      <c r="A38" s="35"/>
      <c r="B38" s="18" t="s">
        <v>73</v>
      </c>
      <c r="C38" s="22" t="n">
        <f aca="false">G38+H38</f>
        <v>2708.3932</v>
      </c>
      <c r="D38" s="37" t="n">
        <v>0</v>
      </c>
      <c r="E38" s="32" t="n">
        <f aca="false">G38</f>
        <v>1930.6</v>
      </c>
      <c r="F38" s="37" t="n">
        <v>0</v>
      </c>
      <c r="G38" s="25" t="n">
        <v>1930.6</v>
      </c>
      <c r="H38" s="25" t="n">
        <v>777.7932</v>
      </c>
      <c r="I38" s="10" t="n">
        <v>0</v>
      </c>
      <c r="J38" s="10" t="n">
        <f aca="false">L38+O38</f>
        <v>2708.3932</v>
      </c>
      <c r="K38" s="10" t="n">
        <v>0</v>
      </c>
      <c r="L38" s="10" t="n">
        <f aca="false">N38</f>
        <v>1930.6</v>
      </c>
      <c r="M38" s="10" t="n">
        <v>0</v>
      </c>
      <c r="N38" s="25" t="n">
        <v>1930.6</v>
      </c>
      <c r="O38" s="25" t="n">
        <v>777.7932</v>
      </c>
      <c r="P38" s="37" t="n">
        <v>0</v>
      </c>
      <c r="Q38" s="31"/>
    </row>
    <row r="39" customFormat="false" ht="15.85" hidden="false" customHeight="false" outlineLevel="0" collapsed="false">
      <c r="A39" s="26"/>
      <c r="B39" s="10" t="s">
        <v>74</v>
      </c>
      <c r="C39" s="22" t="n">
        <f aca="false">C38+C35+C31+C26</f>
        <v>64890.05766</v>
      </c>
      <c r="D39" s="22" t="n">
        <f aca="false">D38+D35+D31+D26</f>
        <v>0</v>
      </c>
      <c r="E39" s="22" t="n">
        <f aca="false">E38+E35+E31+E26</f>
        <v>1930.6</v>
      </c>
      <c r="F39" s="22" t="n">
        <f aca="false">F38+F35+F31+F26</f>
        <v>0</v>
      </c>
      <c r="G39" s="22" t="n">
        <f aca="false">G38+G35+G31+G26</f>
        <v>1930.6</v>
      </c>
      <c r="H39" s="22" t="n">
        <f aca="false">H38+H35+H31+H26</f>
        <v>62959.45766</v>
      </c>
      <c r="I39" s="22" t="n">
        <f aca="false">I38+I35+I31+I26</f>
        <v>0</v>
      </c>
      <c r="J39" s="22" t="n">
        <f aca="false">J38+J35+J31+J26</f>
        <v>64229.85702</v>
      </c>
      <c r="K39" s="22" t="n">
        <f aca="false">K38+K35+K31+K26</f>
        <v>0</v>
      </c>
      <c r="L39" s="22" t="n">
        <f aca="false">L38+L35+L31+L26</f>
        <v>1930.6</v>
      </c>
      <c r="M39" s="22" t="n">
        <f aca="false">M38+M35+M31+M26</f>
        <v>0</v>
      </c>
      <c r="N39" s="22" t="n">
        <f aca="false">N38+N35+N31+N26</f>
        <v>1930.6</v>
      </c>
      <c r="O39" s="22" t="n">
        <f aca="false">O38+O35+O31+O26</f>
        <v>62299.25702</v>
      </c>
      <c r="P39" s="22" t="n">
        <f aca="false">P38+P35+P31+P26</f>
        <v>0</v>
      </c>
      <c r="Q39" s="7"/>
    </row>
    <row r="40" s="29" customFormat="true" ht="15.75" hidden="false" customHeight="true" outlineLevel="0" collapsed="false">
      <c r="A40" s="6" t="s">
        <v>75</v>
      </c>
      <c r="B40" s="6" t="s">
        <v>76</v>
      </c>
      <c r="C40" s="6"/>
      <c r="D40" s="6"/>
      <c r="E40" s="6"/>
      <c r="F40" s="6"/>
      <c r="G40" s="6"/>
      <c r="H40" s="6"/>
      <c r="I40" s="6"/>
      <c r="J40" s="6"/>
      <c r="K40" s="6"/>
      <c r="L40" s="6"/>
      <c r="M40" s="6"/>
      <c r="N40" s="6"/>
      <c r="O40" s="6"/>
      <c r="P40" s="6"/>
      <c r="Q40" s="6"/>
    </row>
    <row r="41" customFormat="false" ht="126" hidden="false" customHeight="false" outlineLevel="0" collapsed="false">
      <c r="A41" s="7" t="s">
        <v>77</v>
      </c>
      <c r="B41" s="7" t="s">
        <v>78</v>
      </c>
      <c r="C41" s="6" t="s">
        <v>79</v>
      </c>
      <c r="D41" s="38" t="n">
        <v>0</v>
      </c>
      <c r="E41" s="38" t="n">
        <v>0</v>
      </c>
      <c r="F41" s="38" t="n">
        <v>0</v>
      </c>
      <c r="G41" s="38" t="n">
        <v>0</v>
      </c>
      <c r="H41" s="38" t="n">
        <v>0</v>
      </c>
      <c r="I41" s="7" t="s">
        <v>79</v>
      </c>
      <c r="J41" s="6" t="s">
        <v>80</v>
      </c>
      <c r="K41" s="38" t="n">
        <v>0</v>
      </c>
      <c r="L41" s="38" t="n">
        <v>0</v>
      </c>
      <c r="M41" s="38" t="n">
        <v>0</v>
      </c>
      <c r="N41" s="38" t="n">
        <v>0</v>
      </c>
      <c r="O41" s="38" t="n">
        <v>0</v>
      </c>
      <c r="P41" s="7" t="s">
        <v>80</v>
      </c>
      <c r="Q41" s="7" t="s">
        <v>81</v>
      </c>
    </row>
    <row r="42" customFormat="false" ht="15.75" hidden="false" customHeight="true" outlineLevel="0" collapsed="false">
      <c r="A42" s="6" t="s">
        <v>82</v>
      </c>
      <c r="B42" s="6"/>
      <c r="C42" s="6" t="s">
        <v>79</v>
      </c>
      <c r="D42" s="38" t="n">
        <v>0</v>
      </c>
      <c r="E42" s="38" t="n">
        <v>0</v>
      </c>
      <c r="F42" s="38" t="n">
        <v>0</v>
      </c>
      <c r="G42" s="38" t="n">
        <v>0</v>
      </c>
      <c r="H42" s="38" t="n">
        <v>0</v>
      </c>
      <c r="I42" s="6" t="s">
        <v>79</v>
      </c>
      <c r="J42" s="6" t="s">
        <v>80</v>
      </c>
      <c r="K42" s="38" t="n">
        <v>0</v>
      </c>
      <c r="L42" s="38" t="n">
        <v>0</v>
      </c>
      <c r="M42" s="38" t="n">
        <v>0</v>
      </c>
      <c r="N42" s="38" t="n">
        <v>0</v>
      </c>
      <c r="O42" s="38" t="n">
        <v>0</v>
      </c>
      <c r="P42" s="7" t="s">
        <v>80</v>
      </c>
      <c r="Q42" s="7"/>
    </row>
    <row r="43" customFormat="false" ht="15.75" hidden="false" customHeight="false" outlineLevel="0" collapsed="false">
      <c r="A43" s="7"/>
      <c r="B43" s="6"/>
      <c r="C43" s="7"/>
      <c r="D43" s="7"/>
      <c r="E43" s="7"/>
      <c r="F43" s="7"/>
      <c r="G43" s="7"/>
      <c r="H43" s="7"/>
      <c r="I43" s="7"/>
      <c r="J43" s="7"/>
      <c r="K43" s="7"/>
      <c r="L43" s="7"/>
      <c r="M43" s="7"/>
      <c r="N43" s="7"/>
      <c r="O43" s="7"/>
      <c r="P43" s="7"/>
      <c r="Q43" s="7"/>
    </row>
    <row r="44" s="29" customFormat="true" ht="15.75" hidden="false" customHeight="true" outlineLevel="0" collapsed="false">
      <c r="A44" s="6" t="s">
        <v>83</v>
      </c>
      <c r="B44" s="6" t="s">
        <v>84</v>
      </c>
      <c r="C44" s="6"/>
      <c r="D44" s="6"/>
      <c r="E44" s="6"/>
      <c r="F44" s="6"/>
      <c r="G44" s="6"/>
      <c r="H44" s="6"/>
      <c r="I44" s="6"/>
      <c r="J44" s="6"/>
      <c r="K44" s="6"/>
      <c r="L44" s="6"/>
      <c r="M44" s="6"/>
      <c r="N44" s="6"/>
      <c r="O44" s="6"/>
      <c r="P44" s="6"/>
      <c r="Q44" s="6"/>
    </row>
    <row r="45" s="29" customFormat="true" ht="94.5" hidden="false" customHeight="false" outlineLevel="0" collapsed="false">
      <c r="A45" s="6" t="s">
        <v>65</v>
      </c>
      <c r="B45" s="6" t="s">
        <v>85</v>
      </c>
      <c r="C45" s="39" t="n">
        <f aca="false">C46</f>
        <v>1068.164</v>
      </c>
      <c r="D45" s="39" t="n">
        <f aca="false">D46</f>
        <v>0</v>
      </c>
      <c r="E45" s="39" t="n">
        <f aca="false">E46</f>
        <v>0</v>
      </c>
      <c r="F45" s="39" t="n">
        <f aca="false">F46</f>
        <v>0</v>
      </c>
      <c r="G45" s="39" t="n">
        <f aca="false">G46</f>
        <v>0</v>
      </c>
      <c r="H45" s="39" t="n">
        <f aca="false">H46</f>
        <v>1068.164</v>
      </c>
      <c r="I45" s="39" t="n">
        <f aca="false">I46</f>
        <v>0</v>
      </c>
      <c r="J45" s="39" t="n">
        <f aca="false">J46</f>
        <v>1068.164</v>
      </c>
      <c r="K45" s="39" t="n">
        <f aca="false">K46</f>
        <v>0</v>
      </c>
      <c r="L45" s="39" t="n">
        <f aca="false">L46</f>
        <v>0</v>
      </c>
      <c r="M45" s="39" t="n">
        <f aca="false">M46</f>
        <v>0</v>
      </c>
      <c r="N45" s="39" t="n">
        <f aca="false">N46</f>
        <v>0</v>
      </c>
      <c r="O45" s="39" t="n">
        <f aca="false">O46</f>
        <v>1068.164</v>
      </c>
      <c r="P45" s="39" t="n">
        <f aca="false">P46</f>
        <v>0</v>
      </c>
      <c r="Q45" s="6"/>
    </row>
    <row r="46" customFormat="false" ht="531.7" hidden="false" customHeight="true" outlineLevel="0" collapsed="false">
      <c r="A46" s="7" t="s">
        <v>86</v>
      </c>
      <c r="B46" s="40" t="s">
        <v>87</v>
      </c>
      <c r="C46" s="41" t="n">
        <v>1068.164</v>
      </c>
      <c r="D46" s="41" t="n">
        <v>0</v>
      </c>
      <c r="E46" s="41" t="n">
        <v>0</v>
      </c>
      <c r="F46" s="41" t="n">
        <v>0</v>
      </c>
      <c r="G46" s="41" t="n">
        <v>0</v>
      </c>
      <c r="H46" s="41" t="n">
        <v>1068.164</v>
      </c>
      <c r="I46" s="42" t="n">
        <v>0</v>
      </c>
      <c r="J46" s="43" t="n">
        <v>1068.164</v>
      </c>
      <c r="K46" s="41" t="n">
        <v>0</v>
      </c>
      <c r="L46" s="41" t="n">
        <v>0</v>
      </c>
      <c r="M46" s="41" t="n">
        <v>0</v>
      </c>
      <c r="N46" s="41" t="n">
        <v>0</v>
      </c>
      <c r="O46" s="43" t="n">
        <v>1068.164</v>
      </c>
      <c r="P46" s="41" t="n">
        <v>0</v>
      </c>
      <c r="Q46" s="44" t="s">
        <v>88</v>
      </c>
    </row>
    <row r="47" s="29" customFormat="true" ht="94.5" hidden="false" customHeight="true" outlineLevel="0" collapsed="false">
      <c r="A47" s="6" t="s">
        <v>67</v>
      </c>
      <c r="B47" s="45" t="s">
        <v>89</v>
      </c>
      <c r="C47" s="46" t="n">
        <f aca="false">C48+C49+C50</f>
        <v>38.371</v>
      </c>
      <c r="D47" s="46" t="n">
        <f aca="false">D48+D49+D50</f>
        <v>0</v>
      </c>
      <c r="E47" s="46" t="n">
        <f aca="false">E48+E49+E50</f>
        <v>0</v>
      </c>
      <c r="F47" s="46" t="n">
        <f aca="false">F48+F49+F50</f>
        <v>0</v>
      </c>
      <c r="G47" s="46" t="n">
        <f aca="false">G48+G49+G50</f>
        <v>0</v>
      </c>
      <c r="H47" s="47" t="n">
        <f aca="false">H48+H49+H50</f>
        <v>38.371</v>
      </c>
      <c r="I47" s="46" t="n">
        <f aca="false">I48+I49+I50</f>
        <v>0</v>
      </c>
      <c r="J47" s="48" t="n">
        <f aca="false">J48+J49+J50</f>
        <v>38.371</v>
      </c>
      <c r="K47" s="46" t="n">
        <f aca="false">K48+K49+K50</f>
        <v>0</v>
      </c>
      <c r="L47" s="46" t="n">
        <f aca="false">L48+L49+L50</f>
        <v>0</v>
      </c>
      <c r="M47" s="46" t="n">
        <f aca="false">M48+M49+M50</f>
        <v>0</v>
      </c>
      <c r="N47" s="46" t="n">
        <f aca="false">N48+N49+N50</f>
        <v>0</v>
      </c>
      <c r="O47" s="48" t="n">
        <f aca="false">O48+O49+O50</f>
        <v>38.371</v>
      </c>
      <c r="P47" s="46" t="n">
        <f aca="false">P48+P49+P50</f>
        <v>0</v>
      </c>
      <c r="Q47" s="44" t="s">
        <v>90</v>
      </c>
    </row>
    <row r="48" customFormat="false" ht="63" hidden="false" customHeight="false" outlineLevel="0" collapsed="false">
      <c r="A48" s="7" t="s">
        <v>91</v>
      </c>
      <c r="B48" s="49" t="s">
        <v>92</v>
      </c>
      <c r="C48" s="50" t="n">
        <v>8.331</v>
      </c>
      <c r="D48" s="51" t="n">
        <v>0</v>
      </c>
      <c r="E48" s="51" t="n">
        <v>0</v>
      </c>
      <c r="F48" s="51" t="n">
        <v>0</v>
      </c>
      <c r="G48" s="51" t="n">
        <v>0</v>
      </c>
      <c r="H48" s="50" t="n">
        <v>8.331</v>
      </c>
      <c r="I48" s="51" t="n">
        <v>0</v>
      </c>
      <c r="J48" s="50" t="n">
        <v>8.331</v>
      </c>
      <c r="K48" s="51" t="n">
        <v>0</v>
      </c>
      <c r="L48" s="51" t="n">
        <v>0</v>
      </c>
      <c r="M48" s="51" t="n">
        <v>0</v>
      </c>
      <c r="N48" s="51" t="n">
        <v>0</v>
      </c>
      <c r="O48" s="50" t="n">
        <v>8.331</v>
      </c>
      <c r="P48" s="50" t="n">
        <v>0</v>
      </c>
      <c r="Q48" s="44"/>
    </row>
    <row r="49" customFormat="false" ht="47.25" hidden="false" customHeight="false" outlineLevel="0" collapsed="false">
      <c r="A49" s="7" t="s">
        <v>93</v>
      </c>
      <c r="B49" s="49" t="s">
        <v>94</v>
      </c>
      <c r="C49" s="51" t="n">
        <v>10</v>
      </c>
      <c r="D49" s="51" t="n">
        <v>0</v>
      </c>
      <c r="E49" s="51" t="n">
        <v>0</v>
      </c>
      <c r="F49" s="51" t="n">
        <v>0</v>
      </c>
      <c r="G49" s="51" t="n">
        <v>0</v>
      </c>
      <c r="H49" s="51" t="n">
        <v>10</v>
      </c>
      <c r="I49" s="51" t="n">
        <v>0</v>
      </c>
      <c r="J49" s="51" t="n">
        <v>10</v>
      </c>
      <c r="K49" s="51" t="n">
        <v>0</v>
      </c>
      <c r="L49" s="51" t="n">
        <v>0</v>
      </c>
      <c r="M49" s="51" t="n">
        <v>0</v>
      </c>
      <c r="N49" s="51" t="n">
        <v>0</v>
      </c>
      <c r="O49" s="51" t="n">
        <v>10</v>
      </c>
      <c r="P49" s="50" t="n">
        <v>0</v>
      </c>
      <c r="Q49" s="44"/>
    </row>
    <row r="50" customFormat="false" ht="440.25" hidden="false" customHeight="true" outlineLevel="0" collapsed="false">
      <c r="A50" s="7" t="s">
        <v>95</v>
      </c>
      <c r="B50" s="49" t="s">
        <v>96</v>
      </c>
      <c r="C50" s="51" t="n">
        <v>20.04</v>
      </c>
      <c r="D50" s="51" t="n">
        <v>0</v>
      </c>
      <c r="E50" s="51" t="n">
        <v>0</v>
      </c>
      <c r="F50" s="51" t="n">
        <v>0</v>
      </c>
      <c r="G50" s="51" t="n">
        <v>0</v>
      </c>
      <c r="H50" s="51" t="n">
        <v>20.04</v>
      </c>
      <c r="I50" s="51" t="n">
        <v>0</v>
      </c>
      <c r="J50" s="51" t="n">
        <v>20.04</v>
      </c>
      <c r="K50" s="51" t="n">
        <v>0</v>
      </c>
      <c r="L50" s="51" t="n">
        <v>0</v>
      </c>
      <c r="M50" s="51" t="n">
        <v>0</v>
      </c>
      <c r="N50" s="51" t="n">
        <v>0</v>
      </c>
      <c r="O50" s="51" t="n">
        <v>20.04</v>
      </c>
      <c r="P50" s="50" t="n">
        <v>0</v>
      </c>
      <c r="Q50" s="44"/>
    </row>
    <row r="51" s="29" customFormat="true" ht="126" hidden="false" customHeight="true" outlineLevel="0" collapsed="false">
      <c r="A51" s="6" t="s">
        <v>97</v>
      </c>
      <c r="B51" s="6" t="s">
        <v>98</v>
      </c>
      <c r="C51" s="52" t="n">
        <f aca="false">C52+C53+C54+C55</f>
        <v>29.7</v>
      </c>
      <c r="D51" s="52" t="n">
        <f aca="false">D52+D53+D54+D55</f>
        <v>0</v>
      </c>
      <c r="E51" s="52" t="n">
        <f aca="false">E52+E53+E54+E55</f>
        <v>0</v>
      </c>
      <c r="F51" s="52" t="n">
        <f aca="false">F52+F53+F54+F55</f>
        <v>0</v>
      </c>
      <c r="G51" s="52" t="n">
        <f aca="false">G52+G53+G54+G55</f>
        <v>0</v>
      </c>
      <c r="H51" s="52" t="n">
        <f aca="false">H52+H53+H54+H55</f>
        <v>29.7</v>
      </c>
      <c r="I51" s="52" t="n">
        <f aca="false">I52+I53+I54+I55</f>
        <v>0</v>
      </c>
      <c r="J51" s="53" t="n">
        <f aca="false">J52+J53+J54+J55</f>
        <v>29.7</v>
      </c>
      <c r="K51" s="52" t="n">
        <f aca="false">K52+K53+K54+K55</f>
        <v>0</v>
      </c>
      <c r="L51" s="52" t="n">
        <f aca="false">L52+L53+L54+L55</f>
        <v>0</v>
      </c>
      <c r="M51" s="52" t="n">
        <f aca="false">M52+M53+M54+M55</f>
        <v>0</v>
      </c>
      <c r="N51" s="52" t="n">
        <f aca="false">N52+N53+N54+N55</f>
        <v>0</v>
      </c>
      <c r="O51" s="53" t="n">
        <f aca="false">O52+O53+O54+O55</f>
        <v>29.7</v>
      </c>
      <c r="P51" s="52" t="n">
        <f aca="false">P52+P53+P54+P55</f>
        <v>0</v>
      </c>
      <c r="Q51" s="44" t="s">
        <v>99</v>
      </c>
    </row>
    <row r="52" customFormat="false" ht="110.25" hidden="false" customHeight="false" outlineLevel="0" collapsed="false">
      <c r="A52" s="7" t="s">
        <v>100</v>
      </c>
      <c r="B52" s="7" t="s">
        <v>101</v>
      </c>
      <c r="C52" s="41" t="n">
        <v>20</v>
      </c>
      <c r="D52" s="51" t="n">
        <v>0</v>
      </c>
      <c r="E52" s="51" t="n">
        <v>0</v>
      </c>
      <c r="F52" s="51" t="n">
        <v>0</v>
      </c>
      <c r="G52" s="51" t="n">
        <v>0</v>
      </c>
      <c r="H52" s="41" t="n">
        <v>20</v>
      </c>
      <c r="I52" s="51" t="n">
        <v>0</v>
      </c>
      <c r="J52" s="43" t="n">
        <v>20</v>
      </c>
      <c r="K52" s="51" t="n">
        <v>0</v>
      </c>
      <c r="L52" s="51" t="n">
        <v>0</v>
      </c>
      <c r="M52" s="51" t="n">
        <v>0</v>
      </c>
      <c r="N52" s="51" t="n">
        <v>0</v>
      </c>
      <c r="O52" s="43" t="n">
        <v>20</v>
      </c>
      <c r="P52" s="51" t="n">
        <v>0</v>
      </c>
      <c r="Q52" s="44"/>
    </row>
    <row r="53" customFormat="false" ht="78.75" hidden="false" customHeight="false" outlineLevel="0" collapsed="false">
      <c r="A53" s="7" t="s">
        <v>102</v>
      </c>
      <c r="B53" s="7" t="s">
        <v>103</v>
      </c>
      <c r="C53" s="41" t="n">
        <v>5</v>
      </c>
      <c r="D53" s="51" t="n">
        <v>0</v>
      </c>
      <c r="E53" s="51" t="n">
        <v>0</v>
      </c>
      <c r="F53" s="51" t="n">
        <v>0</v>
      </c>
      <c r="G53" s="51" t="n">
        <v>0</v>
      </c>
      <c r="H53" s="41" t="n">
        <v>5</v>
      </c>
      <c r="I53" s="51" t="n">
        <v>0</v>
      </c>
      <c r="J53" s="43" t="n">
        <v>5</v>
      </c>
      <c r="K53" s="51" t="n">
        <v>0</v>
      </c>
      <c r="L53" s="51" t="n">
        <v>0</v>
      </c>
      <c r="M53" s="51" t="n">
        <v>0</v>
      </c>
      <c r="N53" s="51" t="n">
        <v>0</v>
      </c>
      <c r="O53" s="43" t="n">
        <v>5</v>
      </c>
      <c r="P53" s="51" t="n">
        <v>0</v>
      </c>
      <c r="Q53" s="44"/>
    </row>
    <row r="54" customFormat="false" ht="78.75" hidden="false" customHeight="false" outlineLevel="0" collapsed="false">
      <c r="A54" s="7" t="s">
        <v>104</v>
      </c>
      <c r="B54" s="7" t="s">
        <v>105</v>
      </c>
      <c r="C54" s="41" t="n">
        <v>1.7</v>
      </c>
      <c r="D54" s="51" t="n">
        <v>0</v>
      </c>
      <c r="E54" s="51" t="n">
        <v>0</v>
      </c>
      <c r="F54" s="51" t="n">
        <v>0</v>
      </c>
      <c r="G54" s="51" t="n">
        <v>0</v>
      </c>
      <c r="H54" s="41" t="n">
        <v>1.7</v>
      </c>
      <c r="I54" s="51" t="n">
        <v>0</v>
      </c>
      <c r="J54" s="43" t="n">
        <v>1.7</v>
      </c>
      <c r="K54" s="51" t="n">
        <v>0</v>
      </c>
      <c r="L54" s="51" t="n">
        <v>0</v>
      </c>
      <c r="M54" s="51" t="n">
        <v>0</v>
      </c>
      <c r="N54" s="51" t="n">
        <v>0</v>
      </c>
      <c r="O54" s="43" t="n">
        <v>1.7</v>
      </c>
      <c r="P54" s="51" t="n">
        <v>0</v>
      </c>
      <c r="Q54" s="44"/>
    </row>
    <row r="55" customFormat="false" ht="349.8" hidden="false" customHeight="true" outlineLevel="0" collapsed="false">
      <c r="A55" s="7" t="s">
        <v>106</v>
      </c>
      <c r="B55" s="7" t="s">
        <v>107</v>
      </c>
      <c r="C55" s="41" t="n">
        <v>3</v>
      </c>
      <c r="D55" s="51" t="n">
        <v>0</v>
      </c>
      <c r="E55" s="51" t="n">
        <v>0</v>
      </c>
      <c r="F55" s="51" t="n">
        <v>0</v>
      </c>
      <c r="G55" s="51" t="n">
        <v>0</v>
      </c>
      <c r="H55" s="41" t="n">
        <v>3</v>
      </c>
      <c r="I55" s="51" t="n">
        <v>0</v>
      </c>
      <c r="J55" s="43" t="n">
        <v>3</v>
      </c>
      <c r="K55" s="51" t="n">
        <v>0</v>
      </c>
      <c r="L55" s="51" t="n">
        <v>0</v>
      </c>
      <c r="M55" s="51" t="n">
        <v>0</v>
      </c>
      <c r="N55" s="51" t="n">
        <v>0</v>
      </c>
      <c r="O55" s="43" t="n">
        <v>3</v>
      </c>
      <c r="P55" s="51" t="n">
        <v>0</v>
      </c>
      <c r="Q55" s="44"/>
    </row>
    <row r="56" customFormat="false" ht="141.75" hidden="false" customHeight="true" outlineLevel="0" collapsed="false">
      <c r="A56" s="6" t="s">
        <v>108</v>
      </c>
      <c r="B56" s="6" t="s">
        <v>109</v>
      </c>
      <c r="C56" s="46" t="n">
        <f aca="false">C57+C58</f>
        <v>22.1</v>
      </c>
      <c r="D56" s="46" t="n">
        <f aca="false">D57+D58</f>
        <v>0</v>
      </c>
      <c r="E56" s="46" t="n">
        <f aca="false">E57+E58</f>
        <v>0</v>
      </c>
      <c r="F56" s="46" t="n">
        <f aca="false">F57+F58</f>
        <v>0</v>
      </c>
      <c r="G56" s="46" t="n">
        <f aca="false">G57+G58</f>
        <v>0</v>
      </c>
      <c r="H56" s="46" t="n">
        <f aca="false">H57+H58</f>
        <v>22.1</v>
      </c>
      <c r="I56" s="46" t="n">
        <f aca="false">I57+I58</f>
        <v>0</v>
      </c>
      <c r="J56" s="46" t="n">
        <f aca="false">J57+J58</f>
        <v>22.1</v>
      </c>
      <c r="K56" s="46" t="n">
        <f aca="false">K57+K58</f>
        <v>0</v>
      </c>
      <c r="L56" s="46" t="n">
        <f aca="false">L57+L58</f>
        <v>0</v>
      </c>
      <c r="M56" s="46" t="n">
        <f aca="false">M57+M58</f>
        <v>0</v>
      </c>
      <c r="N56" s="46" t="n">
        <f aca="false">N57+N58</f>
        <v>0</v>
      </c>
      <c r="O56" s="46" t="n">
        <f aca="false">O57+O58</f>
        <v>22.1</v>
      </c>
      <c r="P56" s="46" t="n">
        <f aca="false">P57+P58</f>
        <v>0</v>
      </c>
      <c r="Q56" s="44" t="s">
        <v>110</v>
      </c>
    </row>
    <row r="57" customFormat="false" ht="173.25" hidden="false" customHeight="false" outlineLevel="0" collapsed="false">
      <c r="A57" s="7" t="s">
        <v>111</v>
      </c>
      <c r="B57" s="7" t="s">
        <v>112</v>
      </c>
      <c r="C57" s="41" t="n">
        <v>17.1</v>
      </c>
      <c r="D57" s="54" t="n">
        <v>0</v>
      </c>
      <c r="E57" s="54" t="n">
        <v>0</v>
      </c>
      <c r="F57" s="54" t="n">
        <v>0</v>
      </c>
      <c r="G57" s="54" t="n">
        <v>0</v>
      </c>
      <c r="H57" s="41" t="n">
        <v>17.1</v>
      </c>
      <c r="I57" s="54" t="n">
        <v>0</v>
      </c>
      <c r="J57" s="43" t="n">
        <v>17.1</v>
      </c>
      <c r="K57" s="54" t="n">
        <v>0</v>
      </c>
      <c r="L57" s="54" t="n">
        <v>0</v>
      </c>
      <c r="M57" s="54" t="n">
        <v>0</v>
      </c>
      <c r="N57" s="54" t="n">
        <v>0</v>
      </c>
      <c r="O57" s="43" t="n">
        <v>17.1</v>
      </c>
      <c r="P57" s="54" t="n">
        <v>0</v>
      </c>
      <c r="Q57" s="44"/>
    </row>
    <row r="58" customFormat="false" ht="94.5" hidden="false" customHeight="false" outlineLevel="0" collapsed="false">
      <c r="A58" s="7" t="s">
        <v>113</v>
      </c>
      <c r="B58" s="7" t="s">
        <v>114</v>
      </c>
      <c r="C58" s="41" t="n">
        <v>5</v>
      </c>
      <c r="D58" s="54" t="n">
        <v>0</v>
      </c>
      <c r="E58" s="54" t="n">
        <v>0</v>
      </c>
      <c r="F58" s="54" t="n">
        <v>0</v>
      </c>
      <c r="G58" s="54" t="n">
        <v>0</v>
      </c>
      <c r="H58" s="41" t="n">
        <v>5</v>
      </c>
      <c r="I58" s="54" t="n">
        <v>0</v>
      </c>
      <c r="J58" s="43" t="n">
        <v>5</v>
      </c>
      <c r="K58" s="54" t="n">
        <v>0</v>
      </c>
      <c r="L58" s="54" t="n">
        <v>0</v>
      </c>
      <c r="M58" s="54" t="n">
        <v>0</v>
      </c>
      <c r="N58" s="54" t="n">
        <v>0</v>
      </c>
      <c r="O58" s="43" t="n">
        <v>5</v>
      </c>
      <c r="P58" s="54" t="n">
        <v>0</v>
      </c>
      <c r="Q58" s="44"/>
    </row>
    <row r="59" customFormat="false" ht="78.75" hidden="false" customHeight="true" outlineLevel="0" collapsed="false">
      <c r="A59" s="6" t="s">
        <v>115</v>
      </c>
      <c r="B59" s="6" t="s">
        <v>116</v>
      </c>
      <c r="C59" s="55" t="n">
        <f aca="false">C60+C61</f>
        <v>7062.77578</v>
      </c>
      <c r="D59" s="55" t="n">
        <f aca="false">D60+D61</f>
        <v>0</v>
      </c>
      <c r="E59" s="55" t="n">
        <f aca="false">E60+E61</f>
        <v>0</v>
      </c>
      <c r="F59" s="55" t="n">
        <f aca="false">F60+F61</f>
        <v>0</v>
      </c>
      <c r="G59" s="55" t="n">
        <f aca="false">G60+G61</f>
        <v>0</v>
      </c>
      <c r="H59" s="55" t="n">
        <f aca="false">H60+H61</f>
        <v>7062.77578</v>
      </c>
      <c r="I59" s="55" t="n">
        <f aca="false">I60+I61</f>
        <v>0</v>
      </c>
      <c r="J59" s="56" t="n">
        <f aca="false">J60+J61</f>
        <v>7062.77578</v>
      </c>
      <c r="K59" s="55" t="n">
        <f aca="false">K60+K61</f>
        <v>0</v>
      </c>
      <c r="L59" s="55" t="n">
        <f aca="false">L60+L61</f>
        <v>0</v>
      </c>
      <c r="M59" s="55" t="n">
        <f aca="false">M60+M61</f>
        <v>0</v>
      </c>
      <c r="N59" s="55" t="n">
        <f aca="false">N60+N61</f>
        <v>0</v>
      </c>
      <c r="O59" s="56" t="n">
        <f aca="false">O60+O61</f>
        <v>7062.77578</v>
      </c>
      <c r="P59" s="55" t="n">
        <f aca="false">P60+P61</f>
        <v>0</v>
      </c>
      <c r="Q59" s="44" t="s">
        <v>117</v>
      </c>
    </row>
    <row r="60" customFormat="false" ht="126" hidden="false" customHeight="false" outlineLevel="0" collapsed="false">
      <c r="A60" s="7" t="s">
        <v>118</v>
      </c>
      <c r="B60" s="7" t="s">
        <v>119</v>
      </c>
      <c r="C60" s="41" t="n">
        <v>5</v>
      </c>
      <c r="D60" s="54" t="n">
        <v>0</v>
      </c>
      <c r="E60" s="54" t="n">
        <v>0</v>
      </c>
      <c r="F60" s="54" t="n">
        <v>0</v>
      </c>
      <c r="G60" s="54" t="n">
        <v>0</v>
      </c>
      <c r="H60" s="41" t="n">
        <v>5</v>
      </c>
      <c r="I60" s="54" t="n">
        <v>0</v>
      </c>
      <c r="J60" s="43" t="n">
        <v>5</v>
      </c>
      <c r="K60" s="54" t="n">
        <v>0</v>
      </c>
      <c r="L60" s="54" t="n">
        <v>0</v>
      </c>
      <c r="M60" s="54" t="n">
        <v>0</v>
      </c>
      <c r="N60" s="54" t="n">
        <v>0</v>
      </c>
      <c r="O60" s="43" t="n">
        <v>5</v>
      </c>
      <c r="P60" s="54" t="n">
        <v>0</v>
      </c>
      <c r="Q60" s="44"/>
    </row>
    <row r="61" customFormat="false" ht="101.65" hidden="false" customHeight="true" outlineLevel="0" collapsed="false">
      <c r="A61" s="7" t="s">
        <v>120</v>
      </c>
      <c r="B61" s="7" t="s">
        <v>121</v>
      </c>
      <c r="C61" s="38" t="n">
        <v>7057.77578</v>
      </c>
      <c r="D61" s="54" t="n">
        <v>0</v>
      </c>
      <c r="E61" s="54" t="n">
        <v>0</v>
      </c>
      <c r="F61" s="54" t="n">
        <v>0</v>
      </c>
      <c r="G61" s="54" t="n">
        <v>0</v>
      </c>
      <c r="H61" s="38" t="n">
        <v>7057.77578</v>
      </c>
      <c r="I61" s="54" t="n">
        <v>0</v>
      </c>
      <c r="J61" s="38" t="n">
        <v>7057.77578</v>
      </c>
      <c r="K61" s="54" t="n">
        <v>0</v>
      </c>
      <c r="L61" s="54" t="n">
        <v>0</v>
      </c>
      <c r="M61" s="54" t="n">
        <v>0</v>
      </c>
      <c r="N61" s="54" t="n">
        <v>0</v>
      </c>
      <c r="O61" s="38" t="n">
        <v>7057.77578</v>
      </c>
      <c r="P61" s="54" t="n">
        <v>0</v>
      </c>
      <c r="Q61" s="44"/>
    </row>
    <row r="62" customFormat="false" ht="15.75" hidden="false" customHeight="true" outlineLevel="0" collapsed="false">
      <c r="A62" s="6" t="s">
        <v>82</v>
      </c>
      <c r="B62" s="6"/>
      <c r="C62" s="55" t="n">
        <f aca="false">C59+C56+C51+C47+C45</f>
        <v>8221.11078</v>
      </c>
      <c r="D62" s="55" t="n">
        <f aca="false">D59+D56+D51+D47+D45</f>
        <v>0</v>
      </c>
      <c r="E62" s="55" t="n">
        <f aca="false">E59+E56+E51+E47+E45</f>
        <v>0</v>
      </c>
      <c r="F62" s="55" t="n">
        <f aca="false">F59+F56+F51+F47+F45</f>
        <v>0</v>
      </c>
      <c r="G62" s="55" t="n">
        <f aca="false">G59+G56+G51+G47+G45</f>
        <v>0</v>
      </c>
      <c r="H62" s="55" t="n">
        <f aca="false">H59+H56+H51+H47+H45</f>
        <v>8221.11078</v>
      </c>
      <c r="I62" s="55" t="n">
        <f aca="false">I59+I56+I51+I47+I45</f>
        <v>0</v>
      </c>
      <c r="J62" s="55" t="n">
        <f aca="false">J59+J56+J51+J47+J45</f>
        <v>8221.11078</v>
      </c>
      <c r="K62" s="55" t="n">
        <f aca="false">K59+K56+K51+K47+K45</f>
        <v>0</v>
      </c>
      <c r="L62" s="55" t="n">
        <f aca="false">L59+L56+L51+L47+L45</f>
        <v>0</v>
      </c>
      <c r="M62" s="55" t="n">
        <f aca="false">M59+M56+M51+M47+M45</f>
        <v>0</v>
      </c>
      <c r="N62" s="55" t="n">
        <f aca="false">N59+N56+N51+N47+N45</f>
        <v>0</v>
      </c>
      <c r="O62" s="55" t="n">
        <f aca="false">O59+O56+O51+O47+O45</f>
        <v>8221.11078</v>
      </c>
      <c r="P62" s="55" t="n">
        <f aca="false">P59+P56+P51+P47+P45</f>
        <v>0</v>
      </c>
      <c r="Q62" s="7"/>
    </row>
    <row r="63" customFormat="false" ht="28.9" hidden="false" customHeight="true" outlineLevel="0" collapsed="false">
      <c r="A63" s="6" t="s">
        <v>122</v>
      </c>
      <c r="B63" s="6" t="s">
        <v>123</v>
      </c>
      <c r="C63" s="6"/>
      <c r="D63" s="6"/>
      <c r="E63" s="6"/>
      <c r="F63" s="6"/>
      <c r="G63" s="6"/>
      <c r="H63" s="6"/>
      <c r="I63" s="6"/>
      <c r="J63" s="6"/>
      <c r="K63" s="6"/>
      <c r="L63" s="6"/>
      <c r="M63" s="6"/>
      <c r="N63" s="6"/>
      <c r="O63" s="6"/>
      <c r="P63" s="6"/>
      <c r="Q63" s="57"/>
    </row>
    <row r="64" s="29" customFormat="true" ht="110.05" hidden="false" customHeight="true" outlineLevel="0" collapsed="false">
      <c r="A64" s="6" t="s">
        <v>124</v>
      </c>
      <c r="B64" s="58" t="s">
        <v>125</v>
      </c>
      <c r="C64" s="55" t="n">
        <f aca="false">SUM(C65:C70)</f>
        <v>612.34946</v>
      </c>
      <c r="D64" s="59" t="n">
        <v>0</v>
      </c>
      <c r="E64" s="59" t="n">
        <v>0</v>
      </c>
      <c r="F64" s="59" t="n">
        <v>0</v>
      </c>
      <c r="G64" s="59" t="n">
        <v>0</v>
      </c>
      <c r="H64" s="55" t="n">
        <f aca="false">C64</f>
        <v>612.34946</v>
      </c>
      <c r="I64" s="59" t="n">
        <v>0</v>
      </c>
      <c r="J64" s="55" t="n">
        <f aca="false">J66+J67+J68+J70+J69</f>
        <v>466.34946</v>
      </c>
      <c r="K64" s="59" t="n">
        <v>0</v>
      </c>
      <c r="L64" s="59" t="n">
        <v>0</v>
      </c>
      <c r="M64" s="59" t="n">
        <v>0</v>
      </c>
      <c r="N64" s="59" t="n">
        <v>0</v>
      </c>
      <c r="O64" s="55" t="n">
        <f aca="false">J64</f>
        <v>466.34946</v>
      </c>
      <c r="P64" s="59" t="n">
        <v>0</v>
      </c>
      <c r="Q64" s="60" t="s">
        <v>126</v>
      </c>
    </row>
    <row r="65" customFormat="false" ht="113.8" hidden="false" customHeight="false" outlineLevel="0" collapsed="false">
      <c r="A65" s="7" t="s">
        <v>127</v>
      </c>
      <c r="B65" s="42" t="s">
        <v>128</v>
      </c>
      <c r="C65" s="61" t="n">
        <v>0</v>
      </c>
      <c r="D65" s="62" t="n">
        <v>0</v>
      </c>
      <c r="E65" s="62" t="n">
        <v>0</v>
      </c>
      <c r="F65" s="62" t="n">
        <v>0</v>
      </c>
      <c r="G65" s="62" t="n">
        <v>0</v>
      </c>
      <c r="H65" s="61" t="n">
        <v>0</v>
      </c>
      <c r="I65" s="62" t="n">
        <v>0</v>
      </c>
      <c r="J65" s="61" t="n">
        <v>0</v>
      </c>
      <c r="K65" s="62" t="n">
        <v>0</v>
      </c>
      <c r="L65" s="62" t="n">
        <v>0</v>
      </c>
      <c r="M65" s="62" t="n">
        <v>0</v>
      </c>
      <c r="N65" s="62" t="n">
        <v>0</v>
      </c>
      <c r="O65" s="61" t="n">
        <v>0</v>
      </c>
      <c r="P65" s="62" t="n">
        <v>0</v>
      </c>
      <c r="Q65" s="60"/>
    </row>
    <row r="66" customFormat="false" ht="43.8" hidden="false" customHeight="false" outlineLevel="0" collapsed="false">
      <c r="A66" s="7" t="s">
        <v>129</v>
      </c>
      <c r="B66" s="42" t="s">
        <v>130</v>
      </c>
      <c r="C66" s="42" t="n">
        <v>34.403</v>
      </c>
      <c r="D66" s="62" t="n">
        <v>0</v>
      </c>
      <c r="E66" s="62" t="n">
        <v>0</v>
      </c>
      <c r="F66" s="62" t="n">
        <v>0</v>
      </c>
      <c r="G66" s="62" t="n">
        <v>0</v>
      </c>
      <c r="H66" s="42" t="n">
        <v>34.403</v>
      </c>
      <c r="I66" s="62" t="n">
        <v>0</v>
      </c>
      <c r="J66" s="42" t="n">
        <v>34.403</v>
      </c>
      <c r="K66" s="62" t="n">
        <v>0</v>
      </c>
      <c r="L66" s="62" t="n">
        <v>0</v>
      </c>
      <c r="M66" s="62" t="n">
        <v>0</v>
      </c>
      <c r="N66" s="62" t="n">
        <v>0</v>
      </c>
      <c r="O66" s="42" t="n">
        <f aca="false">J66</f>
        <v>34.403</v>
      </c>
      <c r="P66" s="62" t="n">
        <v>0</v>
      </c>
      <c r="Q66" s="60"/>
    </row>
    <row r="67" customFormat="false" ht="71.8" hidden="false" customHeight="false" outlineLevel="0" collapsed="false">
      <c r="A67" s="7" t="s">
        <v>131</v>
      </c>
      <c r="B67" s="42" t="s">
        <v>132</v>
      </c>
      <c r="C67" s="63" t="n">
        <v>413.1491</v>
      </c>
      <c r="D67" s="62" t="n">
        <v>0</v>
      </c>
      <c r="E67" s="62" t="n">
        <v>0</v>
      </c>
      <c r="F67" s="62" t="n">
        <v>0</v>
      </c>
      <c r="G67" s="62" t="n">
        <v>0</v>
      </c>
      <c r="H67" s="63" t="n">
        <v>339.657</v>
      </c>
      <c r="I67" s="62" t="n">
        <v>0</v>
      </c>
      <c r="J67" s="63" t="n">
        <v>267.1491</v>
      </c>
      <c r="K67" s="62" t="n">
        <v>0</v>
      </c>
      <c r="L67" s="62" t="n">
        <v>0</v>
      </c>
      <c r="M67" s="62" t="n">
        <v>0</v>
      </c>
      <c r="N67" s="62" t="n">
        <v>0</v>
      </c>
      <c r="O67" s="63" t="n">
        <f aca="false">J67</f>
        <v>267.1491</v>
      </c>
      <c r="P67" s="62" t="n">
        <v>0</v>
      </c>
      <c r="Q67" s="60"/>
    </row>
    <row r="68" customFormat="false" ht="29.85" hidden="false" customHeight="false" outlineLevel="0" collapsed="false">
      <c r="A68" s="7" t="s">
        <v>133</v>
      </c>
      <c r="B68" s="42" t="s">
        <v>134</v>
      </c>
      <c r="C68" s="64" t="n">
        <v>35.94</v>
      </c>
      <c r="D68" s="62" t="n">
        <v>0</v>
      </c>
      <c r="E68" s="62" t="n">
        <v>0</v>
      </c>
      <c r="F68" s="62" t="n">
        <v>0</v>
      </c>
      <c r="G68" s="62" t="n">
        <v>0</v>
      </c>
      <c r="H68" s="64" t="n">
        <v>35.94</v>
      </c>
      <c r="I68" s="62" t="n">
        <v>0</v>
      </c>
      <c r="J68" s="64" t="n">
        <v>35.94</v>
      </c>
      <c r="K68" s="62" t="n">
        <v>0</v>
      </c>
      <c r="L68" s="62" t="n">
        <v>0</v>
      </c>
      <c r="M68" s="62" t="n">
        <v>0</v>
      </c>
      <c r="N68" s="62" t="n">
        <v>0</v>
      </c>
      <c r="O68" s="64" t="n">
        <v>35.94</v>
      </c>
      <c r="P68" s="62" t="n">
        <v>0</v>
      </c>
      <c r="Q68" s="60"/>
    </row>
    <row r="69" customFormat="false" ht="127.75" hidden="false" customHeight="false" outlineLevel="0" collapsed="false">
      <c r="A69" s="7" t="s">
        <v>135</v>
      </c>
      <c r="B69" s="42" t="s">
        <v>136</v>
      </c>
      <c r="C69" s="61" t="n">
        <v>109.12</v>
      </c>
      <c r="D69" s="62" t="n">
        <v>0</v>
      </c>
      <c r="E69" s="62" t="n">
        <v>0</v>
      </c>
      <c r="F69" s="62" t="n">
        <v>0</v>
      </c>
      <c r="G69" s="62" t="n">
        <v>0</v>
      </c>
      <c r="H69" s="61" t="n">
        <f aca="false">C69</f>
        <v>109.12</v>
      </c>
      <c r="I69" s="62" t="n">
        <v>0</v>
      </c>
      <c r="J69" s="61" t="n">
        <v>109.12</v>
      </c>
      <c r="K69" s="62" t="n">
        <v>0</v>
      </c>
      <c r="L69" s="62" t="n">
        <v>0</v>
      </c>
      <c r="M69" s="62" t="n">
        <v>0</v>
      </c>
      <c r="N69" s="62" t="n">
        <v>0</v>
      </c>
      <c r="O69" s="62" t="n">
        <f aca="false">J69</f>
        <v>109.12</v>
      </c>
      <c r="P69" s="62" t="n">
        <v>0</v>
      </c>
      <c r="Q69" s="60"/>
    </row>
    <row r="70" customFormat="false" ht="155.75" hidden="false" customHeight="false" outlineLevel="0" collapsed="false">
      <c r="A70" s="7" t="s">
        <v>137</v>
      </c>
      <c r="B70" s="42" t="s">
        <v>138</v>
      </c>
      <c r="C70" s="38" t="n">
        <v>19.73736</v>
      </c>
      <c r="D70" s="62" t="n">
        <v>0</v>
      </c>
      <c r="E70" s="62" t="n">
        <v>0</v>
      </c>
      <c r="F70" s="62" t="n">
        <v>0</v>
      </c>
      <c r="G70" s="62" t="n">
        <v>0</v>
      </c>
      <c r="H70" s="38" t="n">
        <f aca="false">C70</f>
        <v>19.73736</v>
      </c>
      <c r="I70" s="62" t="n">
        <v>0</v>
      </c>
      <c r="J70" s="38" t="n">
        <v>19.73736</v>
      </c>
      <c r="K70" s="62" t="n">
        <v>0</v>
      </c>
      <c r="L70" s="62" t="n">
        <v>0</v>
      </c>
      <c r="M70" s="62" t="n">
        <v>0</v>
      </c>
      <c r="N70" s="62" t="n">
        <v>0</v>
      </c>
      <c r="O70" s="38" t="n">
        <f aca="false">J70</f>
        <v>19.73736</v>
      </c>
      <c r="P70" s="62" t="n">
        <v>0</v>
      </c>
      <c r="Q70" s="60"/>
    </row>
    <row r="71" customFormat="false" ht="99.8" hidden="false" customHeight="false" outlineLevel="0" collapsed="false">
      <c r="A71" s="7" t="s">
        <v>139</v>
      </c>
      <c r="B71" s="42" t="s">
        <v>140</v>
      </c>
      <c r="C71" s="62" t="n">
        <v>0</v>
      </c>
      <c r="D71" s="62" t="n">
        <v>0</v>
      </c>
      <c r="E71" s="62" t="n">
        <v>0</v>
      </c>
      <c r="F71" s="62" t="n">
        <v>0</v>
      </c>
      <c r="G71" s="62" t="n">
        <v>0</v>
      </c>
      <c r="H71" s="62" t="n">
        <v>0</v>
      </c>
      <c r="I71" s="62" t="n">
        <v>0</v>
      </c>
      <c r="J71" s="62" t="n">
        <v>0</v>
      </c>
      <c r="K71" s="62" t="n">
        <v>0</v>
      </c>
      <c r="L71" s="62" t="n">
        <v>0</v>
      </c>
      <c r="M71" s="62" t="n">
        <v>0</v>
      </c>
      <c r="N71" s="62" t="n">
        <v>0</v>
      </c>
      <c r="O71" s="62" t="n">
        <v>0</v>
      </c>
      <c r="P71" s="62" t="n">
        <v>0</v>
      </c>
      <c r="Q71" s="60"/>
    </row>
    <row r="72" customFormat="false" ht="29.85" hidden="false" customHeight="false" outlineLevel="0" collapsed="false">
      <c r="A72" s="7" t="s">
        <v>141</v>
      </c>
      <c r="B72" s="42" t="s">
        <v>142</v>
      </c>
      <c r="C72" s="62" t="n">
        <v>0</v>
      </c>
      <c r="D72" s="62" t="n">
        <v>0</v>
      </c>
      <c r="E72" s="62" t="n">
        <v>0</v>
      </c>
      <c r="F72" s="62" t="n">
        <v>0</v>
      </c>
      <c r="G72" s="62" t="n">
        <v>0</v>
      </c>
      <c r="H72" s="62" t="n">
        <v>0</v>
      </c>
      <c r="I72" s="62" t="n">
        <v>0</v>
      </c>
      <c r="J72" s="62" t="n">
        <v>0</v>
      </c>
      <c r="K72" s="62" t="n">
        <v>0</v>
      </c>
      <c r="L72" s="62" t="n">
        <v>0</v>
      </c>
      <c r="M72" s="62" t="n">
        <v>0</v>
      </c>
      <c r="N72" s="62" t="n">
        <v>0</v>
      </c>
      <c r="O72" s="62" t="n">
        <v>0</v>
      </c>
      <c r="P72" s="62" t="n">
        <v>0</v>
      </c>
      <c r="Q72" s="60"/>
    </row>
    <row r="73" customFormat="false" ht="29.85" hidden="false" customHeight="false" outlineLevel="0" collapsed="false">
      <c r="A73" s="7" t="s">
        <v>143</v>
      </c>
      <c r="B73" s="42" t="s">
        <v>144</v>
      </c>
      <c r="C73" s="62" t="n">
        <v>0</v>
      </c>
      <c r="D73" s="62" t="n">
        <v>0</v>
      </c>
      <c r="E73" s="62" t="n">
        <v>0</v>
      </c>
      <c r="F73" s="62" t="n">
        <v>0</v>
      </c>
      <c r="G73" s="62" t="n">
        <v>0</v>
      </c>
      <c r="H73" s="62" t="n">
        <v>0</v>
      </c>
      <c r="I73" s="62" t="n">
        <v>0</v>
      </c>
      <c r="J73" s="62" t="n">
        <v>0</v>
      </c>
      <c r="K73" s="62" t="n">
        <v>0</v>
      </c>
      <c r="L73" s="62" t="n">
        <v>0</v>
      </c>
      <c r="M73" s="62" t="n">
        <v>0</v>
      </c>
      <c r="N73" s="62" t="n">
        <v>0</v>
      </c>
      <c r="O73" s="62" t="n">
        <v>0</v>
      </c>
      <c r="P73" s="62" t="n">
        <v>0</v>
      </c>
      <c r="Q73" s="60"/>
    </row>
    <row r="74" s="29" customFormat="true" ht="134.3" hidden="false" customHeight="true" outlineLevel="0" collapsed="false">
      <c r="A74" s="6" t="s">
        <v>145</v>
      </c>
      <c r="B74" s="58" t="s">
        <v>146</v>
      </c>
      <c r="C74" s="46" t="n">
        <f aca="false">SUM(C75:C77)</f>
        <v>152.991</v>
      </c>
      <c r="D74" s="59" t="n">
        <v>0</v>
      </c>
      <c r="E74" s="59" t="n">
        <v>0</v>
      </c>
      <c r="F74" s="59" t="n">
        <v>0</v>
      </c>
      <c r="G74" s="59" t="n">
        <v>0</v>
      </c>
      <c r="H74" s="46" t="n">
        <f aca="false">SUM(C75:C77)</f>
        <v>152.991</v>
      </c>
      <c r="I74" s="59" t="n">
        <v>0</v>
      </c>
      <c r="J74" s="46" t="n">
        <f aca="false">SUM(C75:C77)</f>
        <v>152.991</v>
      </c>
      <c r="K74" s="59" t="n">
        <v>0</v>
      </c>
      <c r="L74" s="59" t="n">
        <v>0</v>
      </c>
      <c r="M74" s="59" t="n">
        <v>0</v>
      </c>
      <c r="N74" s="59" t="n">
        <v>0</v>
      </c>
      <c r="O74" s="46" t="n">
        <f aca="false">SUM(C75:C77)</f>
        <v>152.991</v>
      </c>
      <c r="P74" s="59" t="n">
        <v>0</v>
      </c>
      <c r="Q74" s="55"/>
    </row>
    <row r="75" customFormat="false" ht="57.8" hidden="false" customHeight="false" outlineLevel="0" collapsed="false">
      <c r="A75" s="7" t="s">
        <v>147</v>
      </c>
      <c r="B75" s="42" t="s">
        <v>148</v>
      </c>
      <c r="C75" s="38" t="n">
        <v>29.84595</v>
      </c>
      <c r="D75" s="62" t="n">
        <v>0</v>
      </c>
      <c r="E75" s="62" t="n">
        <v>0</v>
      </c>
      <c r="F75" s="62" t="n">
        <v>0</v>
      </c>
      <c r="G75" s="62" t="n">
        <v>0</v>
      </c>
      <c r="H75" s="38" t="n">
        <f aca="false">C75</f>
        <v>29.84595</v>
      </c>
      <c r="I75" s="62" t="n">
        <v>0</v>
      </c>
      <c r="J75" s="38" t="n">
        <f aca="false">H75</f>
        <v>29.84595</v>
      </c>
      <c r="K75" s="62" t="n">
        <v>0</v>
      </c>
      <c r="L75" s="62" t="n">
        <v>0</v>
      </c>
      <c r="M75" s="62" t="n">
        <v>0</v>
      </c>
      <c r="N75" s="62" t="n">
        <v>0</v>
      </c>
      <c r="O75" s="38" t="n">
        <f aca="false">J75</f>
        <v>29.84595</v>
      </c>
      <c r="P75" s="62" t="n">
        <v>0</v>
      </c>
      <c r="Q75" s="65"/>
    </row>
    <row r="76" customFormat="false" ht="15.85" hidden="false" customHeight="false" outlineLevel="0" collapsed="false">
      <c r="A76" s="7" t="s">
        <v>149</v>
      </c>
      <c r="B76" s="42" t="s">
        <v>150</v>
      </c>
      <c r="C76" s="38" t="n">
        <v>120.39505</v>
      </c>
      <c r="D76" s="62" t="n">
        <v>0</v>
      </c>
      <c r="E76" s="62" t="n">
        <v>0</v>
      </c>
      <c r="F76" s="62" t="n">
        <v>0</v>
      </c>
      <c r="G76" s="62" t="n">
        <v>0</v>
      </c>
      <c r="H76" s="38" t="n">
        <f aca="false">C76</f>
        <v>120.39505</v>
      </c>
      <c r="I76" s="62" t="n">
        <v>0</v>
      </c>
      <c r="J76" s="38" t="n">
        <f aca="false">H76</f>
        <v>120.39505</v>
      </c>
      <c r="K76" s="62" t="n">
        <v>0</v>
      </c>
      <c r="L76" s="62" t="n">
        <v>0</v>
      </c>
      <c r="M76" s="62" t="n">
        <v>0</v>
      </c>
      <c r="N76" s="62" t="n">
        <v>0</v>
      </c>
      <c r="O76" s="38" t="n">
        <f aca="false">J76</f>
        <v>120.39505</v>
      </c>
      <c r="P76" s="62" t="n">
        <v>0</v>
      </c>
      <c r="Q76" s="65"/>
    </row>
    <row r="77" customFormat="false" ht="43.8" hidden="false" customHeight="false" outlineLevel="0" collapsed="false">
      <c r="A77" s="7" t="s">
        <v>151</v>
      </c>
      <c r="B77" s="42" t="s">
        <v>152</v>
      </c>
      <c r="C77" s="61" t="n">
        <v>2.75</v>
      </c>
      <c r="D77" s="62" t="n">
        <v>0</v>
      </c>
      <c r="E77" s="62" t="n">
        <v>0</v>
      </c>
      <c r="F77" s="62" t="n">
        <v>0</v>
      </c>
      <c r="G77" s="62" t="n">
        <v>0</v>
      </c>
      <c r="H77" s="61" t="n">
        <f aca="false">C77</f>
        <v>2.75</v>
      </c>
      <c r="I77" s="62" t="n">
        <v>0</v>
      </c>
      <c r="J77" s="62" t="n">
        <f aca="false">H77</f>
        <v>2.75</v>
      </c>
      <c r="K77" s="62" t="n">
        <v>0</v>
      </c>
      <c r="L77" s="62" t="n">
        <v>0</v>
      </c>
      <c r="M77" s="62" t="n">
        <v>0</v>
      </c>
      <c r="N77" s="62" t="n">
        <v>0</v>
      </c>
      <c r="O77" s="62" t="n">
        <f aca="false">J77</f>
        <v>2.75</v>
      </c>
      <c r="P77" s="62" t="n">
        <v>0</v>
      </c>
      <c r="Q77" s="65"/>
    </row>
    <row r="78" s="29" customFormat="true" ht="15.85" hidden="false" customHeight="true" outlineLevel="0" collapsed="false">
      <c r="A78" s="58" t="s">
        <v>82</v>
      </c>
      <c r="B78" s="58"/>
      <c r="C78" s="55" t="n">
        <f aca="false">C74+C64</f>
        <v>765.34046</v>
      </c>
      <c r="D78" s="59" t="n">
        <v>0</v>
      </c>
      <c r="E78" s="59" t="n">
        <v>0</v>
      </c>
      <c r="F78" s="59" t="n">
        <v>0</v>
      </c>
      <c r="G78" s="59" t="n">
        <v>0</v>
      </c>
      <c r="H78" s="55" t="n">
        <f aca="false">H64+H74</f>
        <v>765.34046</v>
      </c>
      <c r="I78" s="59" t="n">
        <v>0</v>
      </c>
      <c r="J78" s="55" t="n">
        <f aca="false">J64+J74</f>
        <v>619.34046</v>
      </c>
      <c r="K78" s="59" t="n">
        <v>0</v>
      </c>
      <c r="L78" s="59" t="n">
        <v>0</v>
      </c>
      <c r="M78" s="59" t="n">
        <v>0</v>
      </c>
      <c r="N78" s="59" t="n">
        <v>0</v>
      </c>
      <c r="O78" s="55" t="n">
        <f aca="false">J78</f>
        <v>619.34046</v>
      </c>
      <c r="P78" s="59" t="n">
        <v>0</v>
      </c>
      <c r="Q78" s="66"/>
    </row>
    <row r="79" customFormat="false" ht="15.75" hidden="false" customHeight="true" outlineLevel="0" collapsed="false">
      <c r="A79" s="6" t="s">
        <v>153</v>
      </c>
      <c r="B79" s="67" t="s">
        <v>154</v>
      </c>
      <c r="C79" s="67"/>
      <c r="D79" s="67"/>
      <c r="E79" s="67"/>
      <c r="F79" s="67"/>
      <c r="G79" s="67"/>
      <c r="H79" s="67"/>
      <c r="I79" s="67"/>
      <c r="J79" s="67"/>
      <c r="K79" s="67"/>
      <c r="L79" s="67"/>
      <c r="M79" s="67"/>
      <c r="N79" s="67"/>
      <c r="O79" s="67"/>
      <c r="P79" s="67"/>
      <c r="Q79" s="68"/>
    </row>
    <row r="80" customFormat="false" ht="15.75" hidden="false" customHeight="true" outlineLevel="0" collapsed="false">
      <c r="A80" s="8" t="s">
        <v>155</v>
      </c>
      <c r="B80" s="8"/>
      <c r="C80" s="8"/>
      <c r="D80" s="8"/>
      <c r="E80" s="8"/>
      <c r="F80" s="8"/>
      <c r="G80" s="8"/>
      <c r="H80" s="8"/>
      <c r="I80" s="8"/>
      <c r="J80" s="8"/>
      <c r="K80" s="8"/>
      <c r="L80" s="8"/>
      <c r="M80" s="8"/>
      <c r="N80" s="8"/>
      <c r="O80" s="8"/>
      <c r="P80" s="8"/>
      <c r="Q80" s="8"/>
    </row>
    <row r="81" customFormat="false" ht="47.25" hidden="false" customHeight="false" outlineLevel="0" collapsed="false">
      <c r="A81" s="7" t="s">
        <v>156</v>
      </c>
      <c r="B81" s="7" t="s">
        <v>157</v>
      </c>
      <c r="C81" s="7" t="s">
        <v>80</v>
      </c>
      <c r="D81" s="7" t="s">
        <v>80</v>
      </c>
      <c r="E81" s="7" t="s">
        <v>80</v>
      </c>
      <c r="F81" s="7" t="s">
        <v>80</v>
      </c>
      <c r="G81" s="7" t="s">
        <v>80</v>
      </c>
      <c r="H81" s="7" t="s">
        <v>80</v>
      </c>
      <c r="I81" s="7" t="s">
        <v>80</v>
      </c>
      <c r="J81" s="7" t="s">
        <v>80</v>
      </c>
      <c r="K81" s="7" t="s">
        <v>80</v>
      </c>
      <c r="L81" s="7" t="s">
        <v>80</v>
      </c>
      <c r="M81" s="7" t="s">
        <v>80</v>
      </c>
      <c r="N81" s="7" t="s">
        <v>80</v>
      </c>
      <c r="O81" s="7" t="s">
        <v>80</v>
      </c>
      <c r="P81" s="7" t="s">
        <v>80</v>
      </c>
      <c r="Q81" s="38"/>
    </row>
    <row r="82" customFormat="false" ht="63" hidden="false" customHeight="false" outlineLevel="0" collapsed="false">
      <c r="A82" s="7" t="s">
        <v>158</v>
      </c>
      <c r="B82" s="7" t="s">
        <v>159</v>
      </c>
      <c r="C82" s="38" t="n">
        <f aca="false">H82</f>
        <v>96.0548</v>
      </c>
      <c r="D82" s="7" t="s">
        <v>80</v>
      </c>
      <c r="E82" s="7" t="s">
        <v>80</v>
      </c>
      <c r="F82" s="7" t="s">
        <v>80</v>
      </c>
      <c r="G82" s="7" t="s">
        <v>80</v>
      </c>
      <c r="H82" s="38" t="n">
        <v>96.0548</v>
      </c>
      <c r="I82" s="7" t="s">
        <v>80</v>
      </c>
      <c r="J82" s="38" t="n">
        <f aca="false">O82</f>
        <v>96.0548</v>
      </c>
      <c r="K82" s="7" t="s">
        <v>80</v>
      </c>
      <c r="L82" s="7" t="s">
        <v>80</v>
      </c>
      <c r="M82" s="7" t="s">
        <v>80</v>
      </c>
      <c r="N82" s="7" t="s">
        <v>80</v>
      </c>
      <c r="O82" s="38" t="n">
        <v>96.0548</v>
      </c>
      <c r="P82" s="7" t="s">
        <v>80</v>
      </c>
      <c r="Q82" s="38" t="s">
        <v>160</v>
      </c>
    </row>
    <row r="83" customFormat="false" ht="95.1" hidden="false" customHeight="true" outlineLevel="0" collapsed="false">
      <c r="A83" s="7" t="s">
        <v>161</v>
      </c>
      <c r="B83" s="7" t="s">
        <v>162</v>
      </c>
      <c r="C83" s="7" t="s">
        <v>80</v>
      </c>
      <c r="D83" s="7" t="s">
        <v>80</v>
      </c>
      <c r="E83" s="7" t="s">
        <v>80</v>
      </c>
      <c r="F83" s="7" t="s">
        <v>80</v>
      </c>
      <c r="G83" s="7" t="s">
        <v>80</v>
      </c>
      <c r="H83" s="7" t="s">
        <v>80</v>
      </c>
      <c r="I83" s="7" t="s">
        <v>80</v>
      </c>
      <c r="J83" s="7" t="s">
        <v>80</v>
      </c>
      <c r="K83" s="7" t="s">
        <v>80</v>
      </c>
      <c r="L83" s="7" t="s">
        <v>80</v>
      </c>
      <c r="M83" s="7" t="s">
        <v>80</v>
      </c>
      <c r="N83" s="7" t="s">
        <v>80</v>
      </c>
      <c r="O83" s="7" t="s">
        <v>80</v>
      </c>
      <c r="P83" s="7" t="s">
        <v>80</v>
      </c>
      <c r="Q83" s="38" t="s">
        <v>163</v>
      </c>
    </row>
    <row r="84" customFormat="false" ht="63" hidden="false" customHeight="false" outlineLevel="0" collapsed="false">
      <c r="A84" s="7" t="s">
        <v>164</v>
      </c>
      <c r="B84" s="7" t="s">
        <v>165</v>
      </c>
      <c r="C84" s="38" t="n">
        <f aca="false">H84</f>
        <v>396</v>
      </c>
      <c r="D84" s="7" t="s">
        <v>80</v>
      </c>
      <c r="E84" s="7" t="s">
        <v>80</v>
      </c>
      <c r="F84" s="7" t="s">
        <v>80</v>
      </c>
      <c r="G84" s="7" t="s">
        <v>80</v>
      </c>
      <c r="H84" s="38" t="n">
        <v>396</v>
      </c>
      <c r="I84" s="7" t="s">
        <v>80</v>
      </c>
      <c r="J84" s="38" t="n">
        <f aca="false">O84</f>
        <v>396</v>
      </c>
      <c r="K84" s="7" t="s">
        <v>80</v>
      </c>
      <c r="L84" s="7" t="s">
        <v>80</v>
      </c>
      <c r="M84" s="7" t="s">
        <v>80</v>
      </c>
      <c r="N84" s="7" t="s">
        <v>80</v>
      </c>
      <c r="O84" s="38" t="n">
        <v>396</v>
      </c>
      <c r="P84" s="7" t="s">
        <v>80</v>
      </c>
      <c r="Q84" s="38" t="s">
        <v>166</v>
      </c>
    </row>
    <row r="85" customFormat="false" ht="94.5" hidden="false" customHeight="false" outlineLevel="0" collapsed="false">
      <c r="A85" s="7" t="s">
        <v>167</v>
      </c>
      <c r="B85" s="7" t="s">
        <v>168</v>
      </c>
      <c r="C85" s="38" t="n">
        <f aca="false">H85</f>
        <v>328.339</v>
      </c>
      <c r="D85" s="7" t="s">
        <v>80</v>
      </c>
      <c r="E85" s="7" t="s">
        <v>80</v>
      </c>
      <c r="F85" s="7" t="s">
        <v>80</v>
      </c>
      <c r="G85" s="7" t="s">
        <v>80</v>
      </c>
      <c r="H85" s="38" t="n">
        <v>328.339</v>
      </c>
      <c r="I85" s="7" t="s">
        <v>80</v>
      </c>
      <c r="J85" s="38" t="n">
        <f aca="false">O85</f>
        <v>328.339</v>
      </c>
      <c r="K85" s="7" t="s">
        <v>80</v>
      </c>
      <c r="L85" s="7" t="s">
        <v>80</v>
      </c>
      <c r="M85" s="7" t="s">
        <v>80</v>
      </c>
      <c r="N85" s="7" t="s">
        <v>80</v>
      </c>
      <c r="O85" s="38" t="n">
        <v>328.339</v>
      </c>
      <c r="P85" s="7" t="s">
        <v>80</v>
      </c>
      <c r="Q85" s="38" t="s">
        <v>169</v>
      </c>
    </row>
    <row r="86" customFormat="false" ht="111" hidden="false" customHeight="true" outlineLevel="0" collapsed="false">
      <c r="A86" s="7" t="s">
        <v>170</v>
      </c>
      <c r="B86" s="7" t="s">
        <v>171</v>
      </c>
      <c r="C86" s="38" t="n">
        <f aca="false">H86</f>
        <v>802.679</v>
      </c>
      <c r="D86" s="7" t="s">
        <v>80</v>
      </c>
      <c r="E86" s="7" t="s">
        <v>80</v>
      </c>
      <c r="F86" s="7" t="s">
        <v>80</v>
      </c>
      <c r="G86" s="7" t="s">
        <v>80</v>
      </c>
      <c r="H86" s="38" t="n">
        <v>802.679</v>
      </c>
      <c r="I86" s="7" t="s">
        <v>80</v>
      </c>
      <c r="J86" s="38" t="n">
        <f aca="false">O86</f>
        <v>802.667</v>
      </c>
      <c r="K86" s="7" t="s">
        <v>80</v>
      </c>
      <c r="L86" s="7" t="s">
        <v>80</v>
      </c>
      <c r="M86" s="7" t="s">
        <v>80</v>
      </c>
      <c r="N86" s="7" t="s">
        <v>80</v>
      </c>
      <c r="O86" s="38" t="n">
        <v>802.667</v>
      </c>
      <c r="P86" s="7" t="s">
        <v>80</v>
      </c>
      <c r="Q86" s="38" t="s">
        <v>172</v>
      </c>
    </row>
    <row r="87" customFormat="false" ht="63" hidden="false" customHeight="false" outlineLevel="0" collapsed="false">
      <c r="A87" s="7" t="s">
        <v>173</v>
      </c>
      <c r="B87" s="7" t="s">
        <v>174</v>
      </c>
      <c r="C87" s="38" t="n">
        <f aca="false">H87</f>
        <v>242.352</v>
      </c>
      <c r="D87" s="7" t="s">
        <v>80</v>
      </c>
      <c r="E87" s="7" t="s">
        <v>80</v>
      </c>
      <c r="F87" s="7" t="s">
        <v>80</v>
      </c>
      <c r="G87" s="7" t="s">
        <v>80</v>
      </c>
      <c r="H87" s="38" t="n">
        <v>242.352</v>
      </c>
      <c r="I87" s="7" t="s">
        <v>80</v>
      </c>
      <c r="J87" s="38" t="n">
        <f aca="false">O87</f>
        <v>242.352</v>
      </c>
      <c r="K87" s="7" t="s">
        <v>80</v>
      </c>
      <c r="L87" s="7" t="s">
        <v>80</v>
      </c>
      <c r="M87" s="7" t="s">
        <v>80</v>
      </c>
      <c r="N87" s="7" t="s">
        <v>80</v>
      </c>
      <c r="O87" s="38" t="n">
        <v>242.352</v>
      </c>
      <c r="P87" s="7" t="s">
        <v>80</v>
      </c>
      <c r="Q87" s="38" t="s">
        <v>175</v>
      </c>
    </row>
    <row r="88" customFormat="false" ht="47.25" hidden="false" customHeight="false" outlineLevel="0" collapsed="false">
      <c r="A88" s="7" t="s">
        <v>176</v>
      </c>
      <c r="B88" s="7" t="s">
        <v>177</v>
      </c>
      <c r="C88" s="38" t="n">
        <f aca="false">H88</f>
        <v>299.7428</v>
      </c>
      <c r="D88" s="7" t="s">
        <v>80</v>
      </c>
      <c r="E88" s="7" t="s">
        <v>80</v>
      </c>
      <c r="F88" s="7" t="s">
        <v>80</v>
      </c>
      <c r="G88" s="7" t="s">
        <v>80</v>
      </c>
      <c r="H88" s="38" t="n">
        <v>299.7428</v>
      </c>
      <c r="I88" s="7" t="s">
        <v>80</v>
      </c>
      <c r="J88" s="38" t="n">
        <f aca="false">O88</f>
        <v>287.27303</v>
      </c>
      <c r="K88" s="7" t="s">
        <v>80</v>
      </c>
      <c r="L88" s="7" t="s">
        <v>80</v>
      </c>
      <c r="M88" s="7" t="s">
        <v>80</v>
      </c>
      <c r="N88" s="7" t="s">
        <v>80</v>
      </c>
      <c r="O88" s="38" t="n">
        <v>287.27303</v>
      </c>
      <c r="P88" s="7" t="s">
        <v>80</v>
      </c>
      <c r="Q88" s="38" t="s">
        <v>178</v>
      </c>
    </row>
    <row r="89" customFormat="false" ht="63" hidden="false" customHeight="false" outlineLevel="0" collapsed="false">
      <c r="A89" s="7" t="s">
        <v>179</v>
      </c>
      <c r="B89" s="7" t="s">
        <v>180</v>
      </c>
      <c r="C89" s="38" t="n">
        <f aca="false">H89</f>
        <v>228.024</v>
      </c>
      <c r="D89" s="7" t="s">
        <v>80</v>
      </c>
      <c r="E89" s="7" t="s">
        <v>80</v>
      </c>
      <c r="F89" s="7" t="s">
        <v>80</v>
      </c>
      <c r="G89" s="7" t="s">
        <v>80</v>
      </c>
      <c r="H89" s="38" t="n">
        <v>228.024</v>
      </c>
      <c r="I89" s="7" t="s">
        <v>80</v>
      </c>
      <c r="J89" s="38" t="n">
        <f aca="false">O89</f>
        <v>228.024</v>
      </c>
      <c r="K89" s="7" t="s">
        <v>80</v>
      </c>
      <c r="L89" s="7" t="s">
        <v>80</v>
      </c>
      <c r="M89" s="7" t="s">
        <v>80</v>
      </c>
      <c r="N89" s="7" t="s">
        <v>80</v>
      </c>
      <c r="O89" s="38" t="n">
        <v>228.024</v>
      </c>
      <c r="P89" s="7" t="s">
        <v>80</v>
      </c>
      <c r="Q89" s="38" t="s">
        <v>181</v>
      </c>
    </row>
    <row r="90" customFormat="false" ht="141.75" hidden="false" customHeight="false" outlineLevel="0" collapsed="false">
      <c r="A90" s="7" t="s">
        <v>182</v>
      </c>
      <c r="B90" s="7" t="s">
        <v>183</v>
      </c>
      <c r="C90" s="38" t="n">
        <f aca="false">H90</f>
        <v>177.335</v>
      </c>
      <c r="D90" s="7" t="s">
        <v>80</v>
      </c>
      <c r="E90" s="7" t="s">
        <v>80</v>
      </c>
      <c r="F90" s="7" t="s">
        <v>80</v>
      </c>
      <c r="G90" s="7" t="s">
        <v>80</v>
      </c>
      <c r="H90" s="38" t="n">
        <v>177.335</v>
      </c>
      <c r="I90" s="7" t="s">
        <v>80</v>
      </c>
      <c r="J90" s="38" t="n">
        <f aca="false">O90</f>
        <v>177.335</v>
      </c>
      <c r="K90" s="7" t="s">
        <v>80</v>
      </c>
      <c r="L90" s="7" t="s">
        <v>80</v>
      </c>
      <c r="M90" s="7" t="s">
        <v>80</v>
      </c>
      <c r="N90" s="7" t="s">
        <v>80</v>
      </c>
      <c r="O90" s="38" t="n">
        <v>177.335</v>
      </c>
      <c r="P90" s="7" t="s">
        <v>80</v>
      </c>
      <c r="Q90" s="38" t="s">
        <v>184</v>
      </c>
    </row>
    <row r="91" customFormat="false" ht="15.75" hidden="false" customHeight="true" outlineLevel="0" collapsed="false">
      <c r="A91" s="6" t="s">
        <v>82</v>
      </c>
      <c r="B91" s="6"/>
      <c r="C91" s="69" t="n">
        <f aca="false">C82+C84+C85+C86+C87+C88+C89+C90</f>
        <v>2570.5266</v>
      </c>
      <c r="D91" s="69" t="n">
        <f aca="false">D82+D84+D85+D86+D87+D88+D89+D90</f>
        <v>0</v>
      </c>
      <c r="E91" s="69" t="n">
        <f aca="false">E82+E84+E85+E86+E87+E88+E89+E90</f>
        <v>0</v>
      </c>
      <c r="F91" s="69" t="n">
        <f aca="false">F82+F84+F85+F86+F87+F88+F89+F90</f>
        <v>0</v>
      </c>
      <c r="G91" s="69" t="n">
        <f aca="false">G82+G84+G85+G86+G87+G88+G89+G90</f>
        <v>0</v>
      </c>
      <c r="H91" s="69" t="n">
        <f aca="false">H82+H84+H85+H86+H87+H88+H89+H90</f>
        <v>2570.5266</v>
      </c>
      <c r="I91" s="69" t="n">
        <f aca="false">I82+I84+I85+I86+I87+I88+I89+I90</f>
        <v>0</v>
      </c>
      <c r="J91" s="69" t="n">
        <f aca="false">J82+J84+J85+J86+J87+J88+J89+J90</f>
        <v>2558.04483</v>
      </c>
      <c r="K91" s="69" t="n">
        <f aca="false">K82+K84+K85+K86+K87+K88+K89+K90</f>
        <v>0</v>
      </c>
      <c r="L91" s="69" t="n">
        <f aca="false">L82+L84+L85+L86+L87+L88+L89+L90</f>
        <v>0</v>
      </c>
      <c r="M91" s="69" t="n">
        <f aca="false">M82+M84+M85+M86+M87+M88+M89+M90</f>
        <v>0</v>
      </c>
      <c r="N91" s="69" t="n">
        <f aca="false">N82+N84+N85+N86+N87+N88+N89+N90</f>
        <v>0</v>
      </c>
      <c r="O91" s="69" t="n">
        <f aca="false">O82+O84+O85+O86+O87+O88+O89+O90</f>
        <v>2558.04483</v>
      </c>
      <c r="P91" s="69" t="n">
        <f aca="false">P82+P84+P85+P86+P87+P88+P89+P90</f>
        <v>0</v>
      </c>
      <c r="Q91" s="38"/>
    </row>
    <row r="92" customFormat="false" ht="41" hidden="false" customHeight="true" outlineLevel="0" collapsed="false">
      <c r="A92" s="6" t="s">
        <v>185</v>
      </c>
      <c r="B92" s="58" t="s">
        <v>186</v>
      </c>
      <c r="C92" s="58"/>
      <c r="D92" s="58"/>
      <c r="E92" s="58"/>
      <c r="F92" s="58"/>
      <c r="G92" s="58"/>
      <c r="H92" s="58"/>
      <c r="I92" s="58"/>
      <c r="J92" s="58"/>
      <c r="K92" s="58"/>
      <c r="L92" s="58"/>
      <c r="M92" s="58"/>
      <c r="N92" s="58"/>
      <c r="O92" s="58"/>
      <c r="P92" s="58"/>
      <c r="Q92" s="28"/>
    </row>
    <row r="93" customFormat="false" ht="141.75" hidden="false" customHeight="false" outlineLevel="0" collapsed="false">
      <c r="A93" s="70" t="s">
        <v>187</v>
      </c>
      <c r="B93" s="58" t="s">
        <v>188</v>
      </c>
      <c r="C93" s="71"/>
      <c r="D93" s="71"/>
      <c r="E93" s="71"/>
      <c r="F93" s="71"/>
      <c r="G93" s="71"/>
      <c r="H93" s="71"/>
      <c r="I93" s="71"/>
      <c r="J93" s="71"/>
      <c r="K93" s="71"/>
      <c r="L93" s="71"/>
      <c r="M93" s="71"/>
      <c r="N93" s="71"/>
      <c r="O93" s="71"/>
      <c r="P93" s="71"/>
      <c r="Q93" s="28"/>
    </row>
    <row r="94" customFormat="false" ht="15.75" hidden="false" customHeight="true" outlineLevel="0" collapsed="false">
      <c r="A94" s="72"/>
      <c r="B94" s="73" t="s">
        <v>189</v>
      </c>
      <c r="C94" s="73"/>
      <c r="D94" s="73"/>
      <c r="E94" s="73"/>
      <c r="F94" s="73"/>
      <c r="G94" s="73"/>
      <c r="H94" s="73"/>
      <c r="I94" s="73"/>
      <c r="J94" s="73"/>
      <c r="K94" s="73"/>
      <c r="L94" s="73"/>
      <c r="M94" s="73"/>
      <c r="N94" s="73"/>
      <c r="O94" s="73"/>
      <c r="P94" s="73"/>
      <c r="Q94" s="28"/>
    </row>
    <row r="95" customFormat="false" ht="43.8" hidden="false" customHeight="false" outlineLevel="0" collapsed="false">
      <c r="A95" s="72" t="s">
        <v>56</v>
      </c>
      <c r="B95" s="42" t="s">
        <v>190</v>
      </c>
      <c r="C95" s="74" t="n">
        <v>0</v>
      </c>
      <c r="D95" s="74" t="n">
        <v>0</v>
      </c>
      <c r="E95" s="74" t="n">
        <v>0</v>
      </c>
      <c r="F95" s="74" t="n">
        <v>0</v>
      </c>
      <c r="G95" s="74" t="n">
        <v>0</v>
      </c>
      <c r="H95" s="74" t="n">
        <v>0</v>
      </c>
      <c r="I95" s="74" t="n">
        <v>0</v>
      </c>
      <c r="J95" s="74" t="n">
        <v>0</v>
      </c>
      <c r="K95" s="74" t="n">
        <v>0</v>
      </c>
      <c r="L95" s="74" t="n">
        <v>0</v>
      </c>
      <c r="M95" s="74" t="n">
        <v>0</v>
      </c>
      <c r="N95" s="74" t="n">
        <v>0</v>
      </c>
      <c r="O95" s="74" t="n">
        <v>0</v>
      </c>
      <c r="P95" s="74" t="n">
        <v>0</v>
      </c>
      <c r="Q95" s="28"/>
    </row>
    <row r="96" customFormat="false" ht="57.8" hidden="false" customHeight="false" outlineLevel="0" collapsed="false">
      <c r="A96" s="72" t="s">
        <v>59</v>
      </c>
      <c r="B96" s="42" t="s">
        <v>191</v>
      </c>
      <c r="C96" s="74"/>
      <c r="D96" s="74"/>
      <c r="E96" s="74"/>
      <c r="F96" s="74"/>
      <c r="G96" s="74"/>
      <c r="H96" s="74"/>
      <c r="I96" s="75"/>
      <c r="J96" s="75"/>
      <c r="K96" s="75"/>
      <c r="L96" s="75"/>
      <c r="M96" s="75"/>
      <c r="N96" s="75"/>
      <c r="O96" s="75"/>
      <c r="P96" s="75"/>
      <c r="Q96" s="28"/>
    </row>
    <row r="97" customFormat="false" ht="108.2" hidden="false" customHeight="true" outlineLevel="0" collapsed="false">
      <c r="A97" s="72" t="s">
        <v>192</v>
      </c>
      <c r="B97" s="16" t="s">
        <v>193</v>
      </c>
      <c r="C97" s="74" t="n">
        <v>0</v>
      </c>
      <c r="D97" s="74" t="n">
        <v>0</v>
      </c>
      <c r="E97" s="74" t="n">
        <v>0</v>
      </c>
      <c r="F97" s="74" t="n">
        <v>0</v>
      </c>
      <c r="G97" s="74" t="n">
        <v>0</v>
      </c>
      <c r="H97" s="74" t="n">
        <v>0</v>
      </c>
      <c r="I97" s="74" t="n">
        <v>0</v>
      </c>
      <c r="J97" s="74" t="n">
        <v>0</v>
      </c>
      <c r="K97" s="74" t="n">
        <v>0</v>
      </c>
      <c r="L97" s="74" t="n">
        <v>0</v>
      </c>
      <c r="M97" s="74" t="n">
        <v>0</v>
      </c>
      <c r="N97" s="74" t="n">
        <v>0</v>
      </c>
      <c r="O97" s="74" t="n">
        <v>0</v>
      </c>
      <c r="P97" s="74" t="n">
        <v>0</v>
      </c>
      <c r="Q97" s="60"/>
    </row>
    <row r="98" customFormat="false" ht="29.85" hidden="false" customHeight="false" outlineLevel="0" collapsed="false">
      <c r="A98" s="72" t="s">
        <v>61</v>
      </c>
      <c r="B98" s="16" t="s">
        <v>194</v>
      </c>
      <c r="C98" s="74" t="n">
        <v>0</v>
      </c>
      <c r="D98" s="74" t="n">
        <v>0</v>
      </c>
      <c r="E98" s="74" t="n">
        <v>0</v>
      </c>
      <c r="F98" s="74" t="n">
        <v>0</v>
      </c>
      <c r="G98" s="74" t="n">
        <v>0</v>
      </c>
      <c r="H98" s="74" t="n">
        <v>0</v>
      </c>
      <c r="I98" s="74" t="n">
        <v>0</v>
      </c>
      <c r="J98" s="74" t="n">
        <v>0</v>
      </c>
      <c r="K98" s="74" t="n">
        <v>0</v>
      </c>
      <c r="L98" s="74" t="n">
        <v>0</v>
      </c>
      <c r="M98" s="74" t="n">
        <v>0</v>
      </c>
      <c r="N98" s="74" t="n">
        <v>0</v>
      </c>
      <c r="O98" s="74" t="n">
        <v>0</v>
      </c>
      <c r="P98" s="74" t="n">
        <v>0</v>
      </c>
      <c r="Q98" s="28"/>
    </row>
    <row r="99" customFormat="false" ht="29.85" hidden="false" customHeight="false" outlineLevel="0" collapsed="false">
      <c r="A99" s="72" t="s">
        <v>195</v>
      </c>
      <c r="B99" s="16" t="s">
        <v>196</v>
      </c>
      <c r="C99" s="74" t="n">
        <v>0</v>
      </c>
      <c r="D99" s="74" t="n">
        <v>0</v>
      </c>
      <c r="E99" s="74" t="n">
        <v>0</v>
      </c>
      <c r="F99" s="74" t="n">
        <v>0</v>
      </c>
      <c r="G99" s="74" t="n">
        <v>0</v>
      </c>
      <c r="H99" s="74" t="n">
        <v>0</v>
      </c>
      <c r="I99" s="74" t="n">
        <v>0</v>
      </c>
      <c r="J99" s="74" t="n">
        <v>0</v>
      </c>
      <c r="K99" s="74" t="n">
        <v>0</v>
      </c>
      <c r="L99" s="74" t="n">
        <v>0</v>
      </c>
      <c r="M99" s="74" t="n">
        <v>0</v>
      </c>
      <c r="N99" s="74" t="n">
        <v>0</v>
      </c>
      <c r="O99" s="74" t="n">
        <v>0</v>
      </c>
      <c r="P99" s="74" t="n">
        <v>0</v>
      </c>
      <c r="Q99" s="28"/>
    </row>
    <row r="100" customFormat="false" ht="43.8" hidden="false" customHeight="false" outlineLevel="0" collapsed="false">
      <c r="A100" s="72" t="s">
        <v>197</v>
      </c>
      <c r="B100" s="16" t="s">
        <v>198</v>
      </c>
      <c r="C100" s="74" t="n">
        <v>0</v>
      </c>
      <c r="D100" s="74" t="n">
        <v>0</v>
      </c>
      <c r="E100" s="74" t="n">
        <v>0</v>
      </c>
      <c r="F100" s="74" t="n">
        <v>0</v>
      </c>
      <c r="G100" s="74" t="n">
        <v>0</v>
      </c>
      <c r="H100" s="74" t="n">
        <v>0</v>
      </c>
      <c r="I100" s="74" t="n">
        <v>0</v>
      </c>
      <c r="J100" s="74" t="n">
        <v>0</v>
      </c>
      <c r="K100" s="74" t="n">
        <v>0</v>
      </c>
      <c r="L100" s="74" t="n">
        <v>0</v>
      </c>
      <c r="M100" s="74" t="n">
        <v>0</v>
      </c>
      <c r="N100" s="74" t="n">
        <v>0</v>
      </c>
      <c r="O100" s="74" t="n">
        <v>0</v>
      </c>
      <c r="P100" s="74" t="n">
        <v>0</v>
      </c>
      <c r="Q100" s="28"/>
    </row>
    <row r="101" customFormat="false" ht="29.85" hidden="false" customHeight="false" outlineLevel="0" collapsed="false">
      <c r="A101" s="72" t="s">
        <v>199</v>
      </c>
      <c r="B101" s="60" t="s">
        <v>200</v>
      </c>
      <c r="C101" s="76" t="n">
        <v>11.57</v>
      </c>
      <c r="D101" s="74" t="n">
        <v>0</v>
      </c>
      <c r="E101" s="74" t="n">
        <v>0</v>
      </c>
      <c r="F101" s="74" t="n">
        <v>0</v>
      </c>
      <c r="G101" s="74" t="n">
        <v>0</v>
      </c>
      <c r="H101" s="76" t="n">
        <v>11.57</v>
      </c>
      <c r="I101" s="74" t="n">
        <v>0</v>
      </c>
      <c r="J101" s="76" t="n">
        <v>11.57</v>
      </c>
      <c r="K101" s="74" t="n">
        <v>0</v>
      </c>
      <c r="L101" s="74" t="n">
        <v>0</v>
      </c>
      <c r="M101" s="74" t="n">
        <v>0</v>
      </c>
      <c r="N101" s="74" t="n">
        <v>0</v>
      </c>
      <c r="O101" s="76" t="n">
        <v>11.57</v>
      </c>
      <c r="P101" s="74" t="n">
        <v>0</v>
      </c>
      <c r="Q101" s="60" t="s">
        <v>201</v>
      </c>
    </row>
    <row r="102" customFormat="false" ht="197.75" hidden="false" customHeight="false" outlineLevel="0" collapsed="false">
      <c r="A102" s="72" t="s">
        <v>202</v>
      </c>
      <c r="B102" s="60" t="s">
        <v>203</v>
      </c>
      <c r="C102" s="77" t="n">
        <v>1247.42964</v>
      </c>
      <c r="D102" s="74" t="n">
        <v>0</v>
      </c>
      <c r="E102" s="74" t="n">
        <v>0</v>
      </c>
      <c r="F102" s="74" t="n">
        <v>0</v>
      </c>
      <c r="G102" s="74" t="n">
        <v>0</v>
      </c>
      <c r="H102" s="77" t="n">
        <v>1247.42964</v>
      </c>
      <c r="I102" s="74" t="n">
        <v>0</v>
      </c>
      <c r="J102" s="76" t="n">
        <v>407.533</v>
      </c>
      <c r="K102" s="74" t="n">
        <v>0</v>
      </c>
      <c r="L102" s="74" t="n">
        <v>0</v>
      </c>
      <c r="M102" s="74" t="n">
        <v>0</v>
      </c>
      <c r="N102" s="74" t="n">
        <v>0</v>
      </c>
      <c r="O102" s="77" t="n">
        <v>407.533</v>
      </c>
      <c r="P102" s="74" t="n">
        <v>0</v>
      </c>
      <c r="Q102" s="60" t="s">
        <v>204</v>
      </c>
    </row>
    <row r="103" customFormat="false" ht="29.85" hidden="false" customHeight="false" outlineLevel="0" collapsed="false">
      <c r="A103" s="72" t="s">
        <v>65</v>
      </c>
      <c r="B103" s="60" t="s">
        <v>205</v>
      </c>
      <c r="C103" s="74" t="n">
        <v>0</v>
      </c>
      <c r="D103" s="74" t="n">
        <v>0</v>
      </c>
      <c r="E103" s="74" t="n">
        <v>0</v>
      </c>
      <c r="F103" s="74" t="n">
        <v>0</v>
      </c>
      <c r="G103" s="74" t="n">
        <v>0</v>
      </c>
      <c r="H103" s="74" t="n">
        <v>0</v>
      </c>
      <c r="I103" s="74" t="n">
        <v>0</v>
      </c>
      <c r="J103" s="74" t="n">
        <v>0</v>
      </c>
      <c r="K103" s="74" t="n">
        <v>0</v>
      </c>
      <c r="L103" s="74" t="n">
        <v>0</v>
      </c>
      <c r="M103" s="74" t="n">
        <v>0</v>
      </c>
      <c r="N103" s="74" t="n">
        <v>0</v>
      </c>
      <c r="O103" s="74" t="n">
        <v>0</v>
      </c>
      <c r="P103" s="74" t="n">
        <v>0</v>
      </c>
      <c r="Q103" s="28"/>
    </row>
    <row r="104" customFormat="false" ht="29.85" hidden="false" customHeight="false" outlineLevel="0" collapsed="false">
      <c r="A104" s="72" t="s">
        <v>67</v>
      </c>
      <c r="B104" s="60" t="s">
        <v>206</v>
      </c>
      <c r="C104" s="74" t="n">
        <v>0</v>
      </c>
      <c r="D104" s="74" t="n">
        <v>0</v>
      </c>
      <c r="E104" s="74" t="n">
        <v>0</v>
      </c>
      <c r="F104" s="74" t="n">
        <v>0</v>
      </c>
      <c r="G104" s="74" t="n">
        <v>0</v>
      </c>
      <c r="H104" s="74" t="n">
        <v>0</v>
      </c>
      <c r="I104" s="74" t="n">
        <v>0</v>
      </c>
      <c r="J104" s="74" t="n">
        <v>0</v>
      </c>
      <c r="K104" s="74" t="n">
        <v>0</v>
      </c>
      <c r="L104" s="74" t="n">
        <v>0</v>
      </c>
      <c r="M104" s="74" t="n">
        <v>0</v>
      </c>
      <c r="N104" s="74" t="n">
        <v>0</v>
      </c>
      <c r="O104" s="74" t="n">
        <v>0</v>
      </c>
      <c r="P104" s="74" t="n">
        <v>0</v>
      </c>
      <c r="Q104" s="28"/>
    </row>
    <row r="105" customFormat="false" ht="29.85" hidden="false" customHeight="false" outlineLevel="0" collapsed="false">
      <c r="A105" s="72" t="s">
        <v>207</v>
      </c>
      <c r="B105" s="60" t="s">
        <v>208</v>
      </c>
      <c r="C105" s="74" t="n">
        <v>0</v>
      </c>
      <c r="D105" s="74" t="n">
        <v>0</v>
      </c>
      <c r="E105" s="74" t="n">
        <v>0</v>
      </c>
      <c r="F105" s="74" t="n">
        <v>0</v>
      </c>
      <c r="G105" s="74" t="n">
        <v>0</v>
      </c>
      <c r="H105" s="74" t="n">
        <v>0</v>
      </c>
      <c r="I105" s="74" t="n">
        <v>0</v>
      </c>
      <c r="J105" s="74" t="n">
        <v>0</v>
      </c>
      <c r="K105" s="74" t="n">
        <v>0</v>
      </c>
      <c r="L105" s="74" t="n">
        <v>0</v>
      </c>
      <c r="M105" s="74" t="n">
        <v>0</v>
      </c>
      <c r="N105" s="74" t="n">
        <v>0</v>
      </c>
      <c r="O105" s="74" t="n">
        <v>0</v>
      </c>
      <c r="P105" s="74" t="n">
        <v>0</v>
      </c>
      <c r="Q105" s="28"/>
    </row>
    <row r="106" customFormat="false" ht="43.8" hidden="false" customHeight="false" outlineLevel="0" collapsed="false">
      <c r="A106" s="72" t="s">
        <v>108</v>
      </c>
      <c r="B106" s="60" t="s">
        <v>209</v>
      </c>
      <c r="C106" s="74" t="n">
        <v>0</v>
      </c>
      <c r="D106" s="74" t="n">
        <v>0</v>
      </c>
      <c r="E106" s="74" t="n">
        <v>0</v>
      </c>
      <c r="F106" s="74" t="n">
        <v>0</v>
      </c>
      <c r="G106" s="74" t="n">
        <v>0</v>
      </c>
      <c r="H106" s="74" t="n">
        <v>0</v>
      </c>
      <c r="I106" s="74" t="n">
        <v>0</v>
      </c>
      <c r="J106" s="74" t="n">
        <v>0</v>
      </c>
      <c r="K106" s="74" t="n">
        <v>0</v>
      </c>
      <c r="L106" s="74" t="n">
        <v>0</v>
      </c>
      <c r="M106" s="74" t="n">
        <v>0</v>
      </c>
      <c r="N106" s="74" t="n">
        <v>0</v>
      </c>
      <c r="O106" s="74" t="n">
        <v>0</v>
      </c>
      <c r="P106" s="74" t="n">
        <v>0</v>
      </c>
      <c r="Q106" s="28"/>
    </row>
    <row r="107" customFormat="false" ht="29.85" hidden="false" customHeight="false" outlineLevel="0" collapsed="false">
      <c r="A107" s="72" t="s">
        <v>115</v>
      </c>
      <c r="B107" s="60" t="s">
        <v>210</v>
      </c>
      <c r="C107" s="74" t="n">
        <v>0</v>
      </c>
      <c r="D107" s="74" t="n">
        <v>0</v>
      </c>
      <c r="E107" s="74" t="n">
        <v>0</v>
      </c>
      <c r="F107" s="74" t="n">
        <v>0</v>
      </c>
      <c r="G107" s="74" t="n">
        <v>0</v>
      </c>
      <c r="H107" s="74" t="n">
        <v>0</v>
      </c>
      <c r="I107" s="74" t="n">
        <v>0</v>
      </c>
      <c r="J107" s="74" t="n">
        <v>0</v>
      </c>
      <c r="K107" s="74" t="n">
        <v>0</v>
      </c>
      <c r="L107" s="74" t="n">
        <v>0</v>
      </c>
      <c r="M107" s="74" t="n">
        <v>0</v>
      </c>
      <c r="N107" s="74" t="n">
        <v>0</v>
      </c>
      <c r="O107" s="74" t="n">
        <v>0</v>
      </c>
      <c r="P107" s="74" t="n">
        <v>0</v>
      </c>
      <c r="Q107" s="28"/>
    </row>
    <row r="108" customFormat="false" ht="85.8" hidden="false" customHeight="false" outlineLevel="0" collapsed="false">
      <c r="A108" s="72" t="s">
        <v>71</v>
      </c>
      <c r="B108" s="60" t="s">
        <v>211</v>
      </c>
      <c r="C108" s="74" t="n">
        <v>0</v>
      </c>
      <c r="D108" s="74" t="n">
        <v>0</v>
      </c>
      <c r="E108" s="74" t="n">
        <v>0</v>
      </c>
      <c r="F108" s="74" t="n">
        <v>0</v>
      </c>
      <c r="G108" s="74" t="n">
        <v>0</v>
      </c>
      <c r="H108" s="74" t="n">
        <v>0</v>
      </c>
      <c r="I108" s="74" t="n">
        <v>0</v>
      </c>
      <c r="J108" s="74" t="n">
        <v>0</v>
      </c>
      <c r="K108" s="74" t="n">
        <v>0</v>
      </c>
      <c r="L108" s="74" t="n">
        <v>0</v>
      </c>
      <c r="M108" s="74" t="n">
        <v>0</v>
      </c>
      <c r="N108" s="74" t="n">
        <v>0</v>
      </c>
      <c r="O108" s="74" t="n">
        <v>0</v>
      </c>
      <c r="P108" s="74" t="n">
        <v>0</v>
      </c>
      <c r="Q108" s="16"/>
    </row>
    <row r="109" customFormat="false" ht="29.85" hidden="false" customHeight="false" outlineLevel="0" collapsed="false">
      <c r="A109" s="72" t="s">
        <v>212</v>
      </c>
      <c r="B109" s="60" t="s">
        <v>213</v>
      </c>
      <c r="C109" s="74" t="n">
        <v>0</v>
      </c>
      <c r="D109" s="74" t="n">
        <v>0</v>
      </c>
      <c r="E109" s="74" t="n">
        <v>0</v>
      </c>
      <c r="F109" s="74" t="n">
        <v>0</v>
      </c>
      <c r="G109" s="74" t="n">
        <v>0</v>
      </c>
      <c r="H109" s="75" t="n">
        <v>0</v>
      </c>
      <c r="I109" s="75" t="n">
        <v>0</v>
      </c>
      <c r="J109" s="74" t="n">
        <v>0</v>
      </c>
      <c r="K109" s="75" t="n">
        <v>0</v>
      </c>
      <c r="L109" s="75" t="n">
        <v>0</v>
      </c>
      <c r="M109" s="75" t="n">
        <v>0</v>
      </c>
      <c r="N109" s="75" t="n">
        <v>0</v>
      </c>
      <c r="O109" s="75" t="n">
        <v>0</v>
      </c>
      <c r="P109" s="75" t="n">
        <v>0</v>
      </c>
      <c r="Q109" s="28"/>
    </row>
    <row r="110" customFormat="false" ht="57.8" hidden="false" customHeight="false" outlineLevel="0" collapsed="false">
      <c r="A110" s="72" t="s">
        <v>214</v>
      </c>
      <c r="B110" s="60" t="s">
        <v>215</v>
      </c>
      <c r="C110" s="74" t="n">
        <v>0</v>
      </c>
      <c r="D110" s="74" t="n">
        <v>0</v>
      </c>
      <c r="E110" s="74" t="n">
        <v>0</v>
      </c>
      <c r="F110" s="74" t="n">
        <v>0</v>
      </c>
      <c r="G110" s="74" t="n">
        <v>0</v>
      </c>
      <c r="H110" s="74" t="n">
        <v>0</v>
      </c>
      <c r="I110" s="74" t="n">
        <v>0</v>
      </c>
      <c r="J110" s="74" t="n">
        <v>0</v>
      </c>
      <c r="K110" s="74" t="n">
        <v>0</v>
      </c>
      <c r="L110" s="74" t="n">
        <v>0</v>
      </c>
      <c r="M110" s="74" t="n">
        <v>0</v>
      </c>
      <c r="N110" s="74" t="n">
        <v>0</v>
      </c>
      <c r="O110" s="74" t="n">
        <v>0</v>
      </c>
      <c r="P110" s="74" t="n">
        <v>0</v>
      </c>
      <c r="Q110" s="28"/>
    </row>
    <row r="111" customFormat="false" ht="29.85" hidden="false" customHeight="false" outlineLevel="0" collapsed="false">
      <c r="A111" s="72" t="s">
        <v>216</v>
      </c>
      <c r="B111" s="60" t="s">
        <v>217</v>
      </c>
      <c r="C111" s="74" t="n">
        <v>0</v>
      </c>
      <c r="D111" s="74" t="n">
        <v>0</v>
      </c>
      <c r="E111" s="75" t="n">
        <v>0</v>
      </c>
      <c r="F111" s="75" t="n">
        <v>0</v>
      </c>
      <c r="G111" s="75" t="n">
        <v>0</v>
      </c>
      <c r="H111" s="74" t="n">
        <v>0</v>
      </c>
      <c r="I111" s="75" t="n">
        <v>0</v>
      </c>
      <c r="J111" s="74" t="n">
        <v>0</v>
      </c>
      <c r="K111" s="75" t="n">
        <v>0</v>
      </c>
      <c r="L111" s="75" t="n">
        <v>0</v>
      </c>
      <c r="M111" s="75" t="n">
        <v>0</v>
      </c>
      <c r="N111" s="75" t="n">
        <v>0</v>
      </c>
      <c r="O111" s="74" t="n">
        <v>0</v>
      </c>
      <c r="P111" s="74" t="n">
        <v>0</v>
      </c>
      <c r="Q111" s="16"/>
    </row>
    <row r="112" customFormat="false" ht="29.85" hidden="false" customHeight="false" outlineLevel="0" collapsed="false">
      <c r="A112" s="72" t="s">
        <v>218</v>
      </c>
      <c r="B112" s="60" t="s">
        <v>219</v>
      </c>
      <c r="C112" s="74" t="n">
        <v>0</v>
      </c>
      <c r="D112" s="74" t="n">
        <v>0</v>
      </c>
      <c r="E112" s="74" t="n">
        <v>0</v>
      </c>
      <c r="F112" s="74" t="n">
        <v>0</v>
      </c>
      <c r="G112" s="74" t="n">
        <v>0</v>
      </c>
      <c r="H112" s="74" t="n">
        <v>0</v>
      </c>
      <c r="I112" s="74" t="n">
        <v>0</v>
      </c>
      <c r="J112" s="74" t="n">
        <v>0</v>
      </c>
      <c r="K112" s="74" t="n">
        <v>0</v>
      </c>
      <c r="L112" s="74" t="n">
        <v>0</v>
      </c>
      <c r="M112" s="74" t="n">
        <v>0</v>
      </c>
      <c r="N112" s="74" t="n">
        <v>0</v>
      </c>
      <c r="O112" s="74" t="n">
        <v>0</v>
      </c>
      <c r="P112" s="74" t="n">
        <v>0</v>
      </c>
      <c r="Q112" s="28"/>
    </row>
    <row r="113" customFormat="false" ht="15.85" hidden="false" customHeight="false" outlineLevel="0" collapsed="false">
      <c r="A113" s="72" t="s">
        <v>220</v>
      </c>
      <c r="B113" s="60" t="s">
        <v>221</v>
      </c>
      <c r="C113" s="74" t="n">
        <v>0</v>
      </c>
      <c r="D113" s="74" t="n">
        <v>0</v>
      </c>
      <c r="E113" s="74" t="n">
        <v>0</v>
      </c>
      <c r="F113" s="74" t="n">
        <v>0</v>
      </c>
      <c r="G113" s="74" t="n">
        <v>0</v>
      </c>
      <c r="H113" s="74" t="n">
        <v>0</v>
      </c>
      <c r="I113" s="74" t="n">
        <v>0</v>
      </c>
      <c r="J113" s="74" t="n">
        <v>0</v>
      </c>
      <c r="K113" s="74" t="n">
        <v>0</v>
      </c>
      <c r="L113" s="74" t="n">
        <v>0</v>
      </c>
      <c r="M113" s="74" t="n">
        <v>0</v>
      </c>
      <c r="N113" s="74" t="n">
        <v>0</v>
      </c>
      <c r="O113" s="74" t="n">
        <v>0</v>
      </c>
      <c r="P113" s="74" t="n">
        <v>0</v>
      </c>
      <c r="Q113" s="28"/>
    </row>
    <row r="114" customFormat="false" ht="99.8" hidden="false" customHeight="false" outlineLevel="0" collapsed="false">
      <c r="A114" s="72" t="s">
        <v>222</v>
      </c>
      <c r="B114" s="60" t="s">
        <v>223</v>
      </c>
      <c r="C114" s="74" t="n">
        <v>11.6</v>
      </c>
      <c r="D114" s="74" t="n">
        <v>0</v>
      </c>
      <c r="E114" s="74" t="n">
        <v>0</v>
      </c>
      <c r="F114" s="74" t="n">
        <v>0</v>
      </c>
      <c r="G114" s="74" t="n">
        <v>0</v>
      </c>
      <c r="H114" s="74" t="n">
        <v>11.6</v>
      </c>
      <c r="I114" s="74" t="n">
        <v>0</v>
      </c>
      <c r="J114" s="74" t="n">
        <v>11.6</v>
      </c>
      <c r="K114" s="74" t="n">
        <v>0</v>
      </c>
      <c r="L114" s="74" t="n">
        <v>0</v>
      </c>
      <c r="M114" s="74" t="n">
        <v>0</v>
      </c>
      <c r="N114" s="74" t="n">
        <v>0</v>
      </c>
      <c r="O114" s="74" t="n">
        <v>11.6</v>
      </c>
      <c r="P114" s="74" t="n">
        <v>0</v>
      </c>
      <c r="Q114" s="78" t="s">
        <v>224</v>
      </c>
    </row>
    <row r="115" customFormat="false" ht="85.8" hidden="false" customHeight="false" outlineLevel="0" collapsed="false">
      <c r="A115" s="72" t="s">
        <v>225</v>
      </c>
      <c r="B115" s="60" t="s">
        <v>226</v>
      </c>
      <c r="C115" s="74" t="n">
        <v>0</v>
      </c>
      <c r="D115" s="74" t="n">
        <v>0</v>
      </c>
      <c r="E115" s="74" t="n">
        <v>0</v>
      </c>
      <c r="F115" s="74" t="n">
        <v>0</v>
      </c>
      <c r="G115" s="74" t="n">
        <v>0</v>
      </c>
      <c r="H115" s="74" t="n">
        <v>0</v>
      </c>
      <c r="I115" s="74" t="n">
        <v>0</v>
      </c>
      <c r="J115" s="74" t="n">
        <v>0</v>
      </c>
      <c r="K115" s="74" t="n">
        <v>0</v>
      </c>
      <c r="L115" s="74" t="n">
        <v>0</v>
      </c>
      <c r="M115" s="74" t="n">
        <v>0</v>
      </c>
      <c r="N115" s="74" t="n">
        <v>0</v>
      </c>
      <c r="O115" s="74" t="n">
        <v>0</v>
      </c>
      <c r="P115" s="74" t="n">
        <v>0</v>
      </c>
      <c r="Q115" s="42"/>
    </row>
    <row r="116" customFormat="false" ht="71.8" hidden="false" customHeight="false" outlineLevel="0" collapsed="false">
      <c r="A116" s="72" t="s">
        <v>227</v>
      </c>
      <c r="B116" s="60" t="s">
        <v>228</v>
      </c>
      <c r="C116" s="17" t="n">
        <v>0</v>
      </c>
      <c r="D116" s="74" t="n">
        <v>0</v>
      </c>
      <c r="E116" s="75" t="n">
        <v>0</v>
      </c>
      <c r="F116" s="75" t="n">
        <v>0</v>
      </c>
      <c r="G116" s="75" t="n">
        <v>0</v>
      </c>
      <c r="H116" s="75" t="n">
        <v>0</v>
      </c>
      <c r="I116" s="75" t="n">
        <v>0</v>
      </c>
      <c r="J116" s="17" t="n">
        <v>0</v>
      </c>
      <c r="K116" s="17" t="n">
        <v>0</v>
      </c>
      <c r="L116" s="75" t="n">
        <v>0</v>
      </c>
      <c r="M116" s="75" t="n">
        <v>0</v>
      </c>
      <c r="N116" s="75" t="n">
        <v>0</v>
      </c>
      <c r="O116" s="75" t="n">
        <v>0</v>
      </c>
      <c r="P116" s="74" t="n">
        <v>0</v>
      </c>
      <c r="Q116" s="17"/>
    </row>
    <row r="117" customFormat="false" ht="239.7" hidden="false" customHeight="false" outlineLevel="0" collapsed="false">
      <c r="A117" s="72" t="s">
        <v>229</v>
      </c>
      <c r="B117" s="60" t="s">
        <v>230</v>
      </c>
      <c r="C117" s="76" t="n">
        <v>15.92</v>
      </c>
      <c r="D117" s="74" t="n">
        <v>0</v>
      </c>
      <c r="E117" s="74" t="n">
        <v>0</v>
      </c>
      <c r="F117" s="74" t="n">
        <v>0</v>
      </c>
      <c r="G117" s="74" t="n">
        <v>0</v>
      </c>
      <c r="H117" s="76" t="n">
        <v>15.92</v>
      </c>
      <c r="I117" s="74" t="n">
        <v>0</v>
      </c>
      <c r="J117" s="76" t="n">
        <v>15.92</v>
      </c>
      <c r="K117" s="74" t="n">
        <v>0</v>
      </c>
      <c r="L117" s="74" t="n">
        <v>0</v>
      </c>
      <c r="M117" s="74" t="n">
        <v>0</v>
      </c>
      <c r="N117" s="74" t="n">
        <v>0</v>
      </c>
      <c r="O117" s="76" t="n">
        <v>15.92</v>
      </c>
      <c r="P117" s="74" t="n">
        <v>0</v>
      </c>
      <c r="Q117" s="42" t="s">
        <v>231</v>
      </c>
    </row>
    <row r="118" customFormat="false" ht="15.85" hidden="false" customHeight="false" outlineLevel="0" collapsed="false">
      <c r="A118" s="72" t="s">
        <v>232</v>
      </c>
      <c r="B118" s="60" t="s">
        <v>233</v>
      </c>
      <c r="C118" s="74" t="n">
        <v>0</v>
      </c>
      <c r="D118" s="74" t="n">
        <v>0</v>
      </c>
      <c r="E118" s="74" t="n">
        <v>0</v>
      </c>
      <c r="F118" s="74" t="n">
        <v>0</v>
      </c>
      <c r="G118" s="74" t="n">
        <v>0</v>
      </c>
      <c r="H118" s="74" t="n">
        <v>0</v>
      </c>
      <c r="I118" s="74" t="n">
        <v>0</v>
      </c>
      <c r="J118" s="74" t="n">
        <v>0</v>
      </c>
      <c r="K118" s="74" t="n">
        <v>0</v>
      </c>
      <c r="L118" s="74" t="n">
        <v>0</v>
      </c>
      <c r="M118" s="74" t="n">
        <v>0</v>
      </c>
      <c r="N118" s="74" t="n">
        <v>0</v>
      </c>
      <c r="O118" s="74" t="n">
        <v>0</v>
      </c>
      <c r="P118" s="74" t="n">
        <v>0</v>
      </c>
      <c r="Q118" s="28"/>
    </row>
    <row r="119" customFormat="false" ht="43.8" hidden="false" customHeight="false" outlineLevel="0" collapsed="false">
      <c r="A119" s="72" t="s">
        <v>153</v>
      </c>
      <c r="B119" s="60" t="s">
        <v>234</v>
      </c>
      <c r="C119" s="74" t="n">
        <v>0</v>
      </c>
      <c r="D119" s="74" t="n">
        <v>0</v>
      </c>
      <c r="E119" s="74" t="n">
        <v>0</v>
      </c>
      <c r="F119" s="74" t="n">
        <v>0</v>
      </c>
      <c r="G119" s="74" t="n">
        <v>0</v>
      </c>
      <c r="H119" s="74" t="n">
        <v>0</v>
      </c>
      <c r="I119" s="74" t="n">
        <v>0</v>
      </c>
      <c r="J119" s="74" t="n">
        <v>0</v>
      </c>
      <c r="K119" s="74" t="n">
        <v>0</v>
      </c>
      <c r="L119" s="74" t="n">
        <v>0</v>
      </c>
      <c r="M119" s="74" t="n">
        <v>0</v>
      </c>
      <c r="N119" s="74" t="n">
        <v>0</v>
      </c>
      <c r="O119" s="74" t="n">
        <v>0</v>
      </c>
      <c r="P119" s="74" t="n">
        <v>0</v>
      </c>
      <c r="Q119" s="28"/>
    </row>
    <row r="120" customFormat="false" ht="57.8" hidden="false" customHeight="false" outlineLevel="0" collapsed="false">
      <c r="A120" s="72" t="s">
        <v>235</v>
      </c>
      <c r="B120" s="60" t="s">
        <v>236</v>
      </c>
      <c r="C120" s="74" t="n">
        <v>0</v>
      </c>
      <c r="D120" s="74" t="n">
        <v>0</v>
      </c>
      <c r="E120" s="74" t="n">
        <v>0</v>
      </c>
      <c r="F120" s="74" t="n">
        <v>0</v>
      </c>
      <c r="G120" s="74" t="n">
        <v>0</v>
      </c>
      <c r="H120" s="74" t="n">
        <v>0</v>
      </c>
      <c r="I120" s="74" t="n">
        <v>0</v>
      </c>
      <c r="J120" s="74" t="n">
        <v>0</v>
      </c>
      <c r="K120" s="74" t="n">
        <v>0</v>
      </c>
      <c r="L120" s="74" t="n">
        <v>0</v>
      </c>
      <c r="M120" s="74" t="n">
        <v>0</v>
      </c>
      <c r="N120" s="74" t="n">
        <v>0</v>
      </c>
      <c r="O120" s="74" t="n">
        <v>0</v>
      </c>
      <c r="P120" s="74" t="n">
        <v>0</v>
      </c>
      <c r="Q120" s="28"/>
    </row>
    <row r="121" customFormat="false" ht="85.8" hidden="false" customHeight="false" outlineLevel="0" collapsed="false">
      <c r="A121" s="72" t="s">
        <v>237</v>
      </c>
      <c r="B121" s="60" t="s">
        <v>238</v>
      </c>
      <c r="C121" s="74" t="n">
        <v>5</v>
      </c>
      <c r="D121" s="74" t="n">
        <v>0</v>
      </c>
      <c r="E121" s="74" t="n">
        <v>0</v>
      </c>
      <c r="F121" s="74" t="n">
        <v>0</v>
      </c>
      <c r="G121" s="74" t="n">
        <v>0</v>
      </c>
      <c r="H121" s="74" t="n">
        <v>5</v>
      </c>
      <c r="I121" s="74" t="n">
        <v>0</v>
      </c>
      <c r="J121" s="74" t="n">
        <v>5</v>
      </c>
      <c r="K121" s="74" t="n">
        <v>0</v>
      </c>
      <c r="L121" s="74" t="n">
        <v>0</v>
      </c>
      <c r="M121" s="74" t="n">
        <v>0</v>
      </c>
      <c r="N121" s="74" t="n">
        <v>0</v>
      </c>
      <c r="O121" s="74" t="n">
        <v>5</v>
      </c>
      <c r="P121" s="74" t="n">
        <v>0</v>
      </c>
      <c r="Q121" s="42" t="s">
        <v>239</v>
      </c>
    </row>
    <row r="122" customFormat="false" ht="71.8" hidden="false" customHeight="false" outlineLevel="0" collapsed="false">
      <c r="A122" s="72" t="s">
        <v>240</v>
      </c>
      <c r="B122" s="60" t="s">
        <v>241</v>
      </c>
      <c r="C122" s="74" t="n">
        <v>0</v>
      </c>
      <c r="D122" s="74" t="n">
        <v>0</v>
      </c>
      <c r="E122" s="74" t="n">
        <v>0</v>
      </c>
      <c r="F122" s="74" t="n">
        <v>0</v>
      </c>
      <c r="G122" s="74" t="n">
        <v>0</v>
      </c>
      <c r="H122" s="74" t="n">
        <v>0</v>
      </c>
      <c r="I122" s="74" t="n">
        <v>0</v>
      </c>
      <c r="J122" s="74" t="n">
        <v>0</v>
      </c>
      <c r="K122" s="74" t="n">
        <v>0</v>
      </c>
      <c r="L122" s="74" t="n">
        <v>0</v>
      </c>
      <c r="M122" s="74" t="n">
        <v>0</v>
      </c>
      <c r="N122" s="74" t="n">
        <v>0</v>
      </c>
      <c r="O122" s="74" t="n">
        <v>0</v>
      </c>
      <c r="P122" s="74" t="n">
        <v>0</v>
      </c>
      <c r="Q122" s="42"/>
    </row>
    <row r="123" customFormat="false" ht="15.75" hidden="false" customHeight="false" outlineLevel="0" collapsed="false">
      <c r="A123" s="72"/>
      <c r="B123" s="71" t="s">
        <v>242</v>
      </c>
      <c r="C123" s="79" t="n">
        <f aca="false">C95+C97+C98+C99+C100+C101+C102+C103+C104+C105+C106+C107+C108+C110+C111+C112+C113+C114+C115+C117+C118+C120+C121+C122</f>
        <v>1291.51964</v>
      </c>
      <c r="D123" s="80" t="n">
        <v>0</v>
      </c>
      <c r="E123" s="81" t="n">
        <v>0</v>
      </c>
      <c r="F123" s="81" t="n">
        <v>0</v>
      </c>
      <c r="G123" s="81" t="n">
        <v>0</v>
      </c>
      <c r="H123" s="79" t="n">
        <f aca="false">H95+H97+H98+H99+H100+H101+H102+H103+H104+H105+H106+H107+H108+H110+H111+H112+H113+H114+H115+H117+H118+H120+H121+H122</f>
        <v>1291.51964</v>
      </c>
      <c r="I123" s="81" t="n">
        <v>0</v>
      </c>
      <c r="J123" s="79" t="n">
        <f aca="false">J95+J97+J98+J99+J100+J101+J102+J103+J104+J105+J106+J107+J108+J110+J111+J112+J113+J114+J115+J117+J118+J121+J122</f>
        <v>451.623</v>
      </c>
      <c r="K123" s="81" t="n">
        <v>0</v>
      </c>
      <c r="L123" s="81" t="n">
        <v>0</v>
      </c>
      <c r="M123" s="81" t="n">
        <v>0</v>
      </c>
      <c r="N123" s="81" t="n">
        <v>0</v>
      </c>
      <c r="O123" s="79" t="n">
        <f aca="false">O95+O97+O98+O99+O100+O101+O102+O103+O104+O105+O106+O107+O108+O110+O111+O112+O113+O114+O115+O117+O118+O121+O122</f>
        <v>451.623</v>
      </c>
      <c r="P123" s="80" t="n">
        <v>0</v>
      </c>
      <c r="Q123" s="82"/>
    </row>
    <row r="124" customFormat="false" ht="15.75" hidden="false" customHeight="true" outlineLevel="0" collapsed="false">
      <c r="A124" s="72"/>
      <c r="B124" s="83"/>
      <c r="C124" s="58" t="s">
        <v>243</v>
      </c>
      <c r="D124" s="58"/>
      <c r="E124" s="58"/>
      <c r="F124" s="58"/>
      <c r="G124" s="58"/>
      <c r="H124" s="58"/>
      <c r="I124" s="58"/>
      <c r="J124" s="58"/>
      <c r="K124" s="58"/>
      <c r="L124" s="58"/>
      <c r="M124" s="58"/>
      <c r="N124" s="58"/>
      <c r="O124" s="58"/>
      <c r="P124" s="58"/>
      <c r="Q124" s="28"/>
    </row>
    <row r="125" customFormat="false" ht="169.75" hidden="false" customHeight="false" outlineLevel="0" collapsed="false">
      <c r="A125" s="72" t="s">
        <v>124</v>
      </c>
      <c r="B125" s="60" t="s">
        <v>244</v>
      </c>
      <c r="C125" s="74" t="n">
        <v>299.53</v>
      </c>
      <c r="D125" s="74" t="n">
        <v>0</v>
      </c>
      <c r="E125" s="74" t="n">
        <v>0</v>
      </c>
      <c r="F125" s="74" t="n">
        <v>0</v>
      </c>
      <c r="G125" s="74" t="n">
        <v>0</v>
      </c>
      <c r="H125" s="74" t="n">
        <v>299.53</v>
      </c>
      <c r="I125" s="74" t="n">
        <v>0</v>
      </c>
      <c r="J125" s="74" t="n">
        <v>299.53</v>
      </c>
      <c r="K125" s="74" t="n">
        <v>0</v>
      </c>
      <c r="L125" s="74" t="n">
        <v>0</v>
      </c>
      <c r="M125" s="74" t="n">
        <v>0</v>
      </c>
      <c r="N125" s="74" t="n">
        <v>0</v>
      </c>
      <c r="O125" s="74" t="n">
        <v>299.53</v>
      </c>
      <c r="P125" s="74" t="n">
        <v>0</v>
      </c>
      <c r="Q125" s="42" t="s">
        <v>245</v>
      </c>
    </row>
    <row r="126" customFormat="false" ht="85.8" hidden="false" customHeight="false" outlineLevel="0" collapsed="false">
      <c r="A126" s="72" t="s">
        <v>145</v>
      </c>
      <c r="B126" s="60" t="s">
        <v>246</v>
      </c>
      <c r="C126" s="74" t="n">
        <v>0</v>
      </c>
      <c r="D126" s="74" t="n">
        <v>0</v>
      </c>
      <c r="E126" s="74" t="n">
        <v>0</v>
      </c>
      <c r="F126" s="74" t="n">
        <v>0</v>
      </c>
      <c r="G126" s="74" t="n">
        <v>0</v>
      </c>
      <c r="H126" s="74" t="n">
        <v>0</v>
      </c>
      <c r="I126" s="74" t="n">
        <v>0</v>
      </c>
      <c r="J126" s="74" t="n">
        <v>0</v>
      </c>
      <c r="K126" s="74" t="n">
        <v>0</v>
      </c>
      <c r="L126" s="74" t="n">
        <v>0</v>
      </c>
      <c r="M126" s="74" t="n">
        <v>0</v>
      </c>
      <c r="N126" s="74" t="n">
        <v>0</v>
      </c>
      <c r="O126" s="74" t="n">
        <v>0</v>
      </c>
      <c r="P126" s="74" t="n">
        <v>0</v>
      </c>
      <c r="Q126" s="17"/>
    </row>
    <row r="127" customFormat="false" ht="127.75" hidden="false" customHeight="false" outlineLevel="0" collapsed="false">
      <c r="A127" s="72" t="s">
        <v>34</v>
      </c>
      <c r="B127" s="60" t="s">
        <v>247</v>
      </c>
      <c r="C127" s="74" t="n">
        <v>5988</v>
      </c>
      <c r="D127" s="74" t="n">
        <v>0</v>
      </c>
      <c r="E127" s="74" t="n">
        <v>0</v>
      </c>
      <c r="F127" s="74" t="n">
        <v>0</v>
      </c>
      <c r="G127" s="74" t="n">
        <v>0</v>
      </c>
      <c r="H127" s="74" t="n">
        <v>5988</v>
      </c>
      <c r="I127" s="74" t="n">
        <v>0</v>
      </c>
      <c r="J127" s="74" t="n">
        <v>5988</v>
      </c>
      <c r="K127" s="74" t="n">
        <v>0</v>
      </c>
      <c r="L127" s="74" t="n">
        <v>0</v>
      </c>
      <c r="M127" s="74" t="n">
        <v>0</v>
      </c>
      <c r="N127" s="74" t="n">
        <v>0</v>
      </c>
      <c r="O127" s="74" t="n">
        <v>5988</v>
      </c>
      <c r="P127" s="74" t="n">
        <v>0</v>
      </c>
      <c r="Q127" s="42" t="s">
        <v>248</v>
      </c>
    </row>
    <row r="128" customFormat="false" ht="99.8" hidden="false" customHeight="false" outlineLevel="0" collapsed="false">
      <c r="A128" s="72" t="s">
        <v>37</v>
      </c>
      <c r="B128" s="60" t="s">
        <v>249</v>
      </c>
      <c r="C128" s="74" t="n">
        <v>0</v>
      </c>
      <c r="D128" s="74" t="n">
        <v>0</v>
      </c>
      <c r="E128" s="74" t="n">
        <v>0</v>
      </c>
      <c r="F128" s="74" t="n">
        <v>0</v>
      </c>
      <c r="G128" s="74" t="n">
        <v>0</v>
      </c>
      <c r="H128" s="74" t="n">
        <v>0</v>
      </c>
      <c r="I128" s="74" t="n">
        <v>0</v>
      </c>
      <c r="J128" s="74" t="n">
        <v>0</v>
      </c>
      <c r="K128" s="74" t="n">
        <v>0</v>
      </c>
      <c r="L128" s="74" t="n">
        <v>0</v>
      </c>
      <c r="M128" s="74" t="n">
        <v>0</v>
      </c>
      <c r="N128" s="74" t="n">
        <v>0</v>
      </c>
      <c r="O128" s="74" t="s">
        <v>250</v>
      </c>
      <c r="P128" s="74" t="n">
        <v>0</v>
      </c>
      <c r="Q128" s="17"/>
    </row>
    <row r="129" customFormat="false" ht="127.75" hidden="false" customHeight="false" outlineLevel="0" collapsed="false">
      <c r="A129" s="72" t="s">
        <v>39</v>
      </c>
      <c r="B129" s="60" t="s">
        <v>251</v>
      </c>
      <c r="C129" s="77" t="n">
        <v>99.72565</v>
      </c>
      <c r="D129" s="74" t="n">
        <v>0</v>
      </c>
      <c r="E129" s="74" t="n">
        <v>0</v>
      </c>
      <c r="F129" s="74" t="n">
        <v>0</v>
      </c>
      <c r="G129" s="74" t="n">
        <v>0</v>
      </c>
      <c r="H129" s="77" t="n">
        <v>99.72565</v>
      </c>
      <c r="I129" s="74" t="n">
        <v>0</v>
      </c>
      <c r="J129" s="76" t="n">
        <v>99.67</v>
      </c>
      <c r="K129" s="74" t="n">
        <v>0</v>
      </c>
      <c r="L129" s="74" t="n">
        <v>0</v>
      </c>
      <c r="M129" s="74" t="n">
        <v>0</v>
      </c>
      <c r="N129" s="74" t="n">
        <v>0</v>
      </c>
      <c r="O129" s="74" t="n">
        <v>99.67</v>
      </c>
      <c r="P129" s="74" t="n">
        <v>0</v>
      </c>
      <c r="Q129" s="42" t="s">
        <v>252</v>
      </c>
    </row>
    <row r="130" customFormat="false" ht="85.8" hidden="false" customHeight="false" outlineLevel="0" collapsed="false">
      <c r="A130" s="72" t="s">
        <v>42</v>
      </c>
      <c r="B130" s="16" t="s">
        <v>253</v>
      </c>
      <c r="C130" s="74" t="n">
        <v>0</v>
      </c>
      <c r="D130" s="74" t="n">
        <v>0</v>
      </c>
      <c r="E130" s="74" t="n">
        <v>0</v>
      </c>
      <c r="F130" s="74" t="n">
        <v>0</v>
      </c>
      <c r="G130" s="74" t="n">
        <v>0</v>
      </c>
      <c r="H130" s="74" t="n">
        <v>0</v>
      </c>
      <c r="I130" s="74" t="n">
        <v>0</v>
      </c>
      <c r="J130" s="74" t="n">
        <v>0</v>
      </c>
      <c r="K130" s="74" t="n">
        <v>0</v>
      </c>
      <c r="L130" s="74" t="n">
        <v>0</v>
      </c>
      <c r="M130" s="74" t="n">
        <v>0</v>
      </c>
      <c r="N130" s="74" t="n">
        <v>0</v>
      </c>
      <c r="O130" s="74" t="n">
        <v>0</v>
      </c>
      <c r="P130" s="74" t="n">
        <v>0</v>
      </c>
      <c r="Q130" s="28"/>
    </row>
    <row r="131" customFormat="false" ht="43.8" hidden="false" customHeight="false" outlineLevel="0" collapsed="false">
      <c r="A131" s="72" t="s">
        <v>44</v>
      </c>
      <c r="B131" s="60" t="s">
        <v>254</v>
      </c>
      <c r="C131" s="74" t="n">
        <v>0</v>
      </c>
      <c r="D131" s="74" t="n">
        <v>0</v>
      </c>
      <c r="E131" s="74" t="n">
        <v>0</v>
      </c>
      <c r="F131" s="74" t="n">
        <v>0</v>
      </c>
      <c r="G131" s="74" t="n">
        <v>0</v>
      </c>
      <c r="H131" s="74" t="n">
        <v>0</v>
      </c>
      <c r="I131" s="74" t="n">
        <v>0</v>
      </c>
      <c r="J131" s="74" t="n">
        <v>0</v>
      </c>
      <c r="K131" s="74" t="n">
        <v>0</v>
      </c>
      <c r="L131" s="74" t="n">
        <v>0</v>
      </c>
      <c r="M131" s="74" t="n">
        <v>0</v>
      </c>
      <c r="N131" s="74" t="n">
        <v>0</v>
      </c>
      <c r="O131" s="74" t="n">
        <v>0</v>
      </c>
      <c r="P131" s="74" t="n">
        <v>0</v>
      </c>
      <c r="Q131" s="28"/>
    </row>
    <row r="132" customFormat="false" ht="435.6" hidden="false" customHeight="false" outlineLevel="0" collapsed="false">
      <c r="A132" s="72" t="s">
        <v>47</v>
      </c>
      <c r="B132" s="60" t="s">
        <v>255</v>
      </c>
      <c r="C132" s="74" t="n">
        <v>106</v>
      </c>
      <c r="D132" s="74" t="n">
        <v>0</v>
      </c>
      <c r="E132" s="74" t="n">
        <v>0</v>
      </c>
      <c r="F132" s="74" t="n">
        <v>0</v>
      </c>
      <c r="G132" s="74" t="n">
        <v>0</v>
      </c>
      <c r="H132" s="74" t="n">
        <v>106</v>
      </c>
      <c r="I132" s="74" t="n">
        <v>0</v>
      </c>
      <c r="J132" s="74" t="n">
        <v>106</v>
      </c>
      <c r="K132" s="74" t="n">
        <v>0</v>
      </c>
      <c r="L132" s="74" t="n">
        <v>0</v>
      </c>
      <c r="M132" s="74" t="n">
        <v>0</v>
      </c>
      <c r="N132" s="74" t="n">
        <v>0</v>
      </c>
      <c r="O132" s="74" t="n">
        <v>106</v>
      </c>
      <c r="P132" s="74" t="n">
        <v>0</v>
      </c>
      <c r="Q132" s="60" t="s">
        <v>256</v>
      </c>
    </row>
    <row r="133" customFormat="false" ht="113.8" hidden="false" customHeight="false" outlineLevel="0" collapsed="false">
      <c r="A133" s="72" t="s">
        <v>49</v>
      </c>
      <c r="B133" s="60" t="s">
        <v>257</v>
      </c>
      <c r="C133" s="74" t="n">
        <v>0</v>
      </c>
      <c r="D133" s="74" t="n">
        <v>0</v>
      </c>
      <c r="E133" s="74" t="n">
        <v>0</v>
      </c>
      <c r="F133" s="74" t="n">
        <v>0</v>
      </c>
      <c r="G133" s="74" t="n">
        <v>0</v>
      </c>
      <c r="H133" s="74" t="n">
        <v>0</v>
      </c>
      <c r="I133" s="74" t="n">
        <v>0</v>
      </c>
      <c r="J133" s="74" t="n">
        <v>0</v>
      </c>
      <c r="K133" s="74" t="n">
        <v>0</v>
      </c>
      <c r="L133" s="74" t="n">
        <v>0</v>
      </c>
      <c r="M133" s="74" t="n">
        <v>0</v>
      </c>
      <c r="N133" s="74" t="n">
        <v>0</v>
      </c>
      <c r="O133" s="74" t="n">
        <v>0</v>
      </c>
      <c r="P133" s="74" t="n">
        <v>0</v>
      </c>
      <c r="Q133" s="60"/>
    </row>
    <row r="134" customFormat="false" ht="85.8" hidden="false" customHeight="false" outlineLevel="0" collapsed="false">
      <c r="A134" s="72" t="s">
        <v>51</v>
      </c>
      <c r="B134" s="16" t="s">
        <v>258</v>
      </c>
      <c r="C134" s="74" t="n">
        <v>0</v>
      </c>
      <c r="D134" s="74" t="n">
        <v>0</v>
      </c>
      <c r="E134" s="74" t="n">
        <v>0</v>
      </c>
      <c r="F134" s="74" t="n">
        <v>0</v>
      </c>
      <c r="G134" s="74" t="n">
        <v>0</v>
      </c>
      <c r="H134" s="74" t="n">
        <v>0</v>
      </c>
      <c r="I134" s="74" t="n">
        <v>0</v>
      </c>
      <c r="J134" s="74" t="n">
        <v>0</v>
      </c>
      <c r="K134" s="74" t="n">
        <v>0</v>
      </c>
      <c r="L134" s="74" t="n">
        <v>0</v>
      </c>
      <c r="M134" s="74" t="n">
        <v>0</v>
      </c>
      <c r="N134" s="74" t="n">
        <v>0</v>
      </c>
      <c r="O134" s="74" t="n">
        <v>0</v>
      </c>
      <c r="P134" s="74" t="n">
        <v>0</v>
      </c>
      <c r="Q134" s="28"/>
    </row>
    <row r="135" customFormat="false" ht="85.8" hidden="false" customHeight="false" outlineLevel="0" collapsed="false">
      <c r="A135" s="72" t="s">
        <v>259</v>
      </c>
      <c r="B135" s="16" t="s">
        <v>260</v>
      </c>
      <c r="C135" s="74" t="n">
        <v>0</v>
      </c>
      <c r="D135" s="74" t="n">
        <v>0</v>
      </c>
      <c r="E135" s="74" t="n">
        <v>0</v>
      </c>
      <c r="F135" s="74" t="n">
        <v>0</v>
      </c>
      <c r="G135" s="74" t="n">
        <v>0</v>
      </c>
      <c r="H135" s="74" t="n">
        <v>0</v>
      </c>
      <c r="I135" s="74" t="n">
        <v>0</v>
      </c>
      <c r="J135" s="74" t="n">
        <v>0</v>
      </c>
      <c r="K135" s="74" t="n">
        <v>0</v>
      </c>
      <c r="L135" s="74" t="n">
        <v>0</v>
      </c>
      <c r="M135" s="74" t="n">
        <v>0</v>
      </c>
      <c r="N135" s="74" t="n">
        <v>0</v>
      </c>
      <c r="O135" s="74" t="n">
        <v>0</v>
      </c>
      <c r="P135" s="74" t="n">
        <v>0</v>
      </c>
      <c r="Q135" s="28"/>
    </row>
    <row r="136" customFormat="false" ht="43.8" hidden="false" customHeight="false" outlineLevel="0" collapsed="false">
      <c r="A136" s="72" t="s">
        <v>261</v>
      </c>
      <c r="B136" s="16" t="s">
        <v>262</v>
      </c>
      <c r="C136" s="74" t="n">
        <v>0</v>
      </c>
      <c r="D136" s="74" t="n">
        <v>0</v>
      </c>
      <c r="E136" s="74" t="n">
        <v>0</v>
      </c>
      <c r="F136" s="74" t="n">
        <v>0</v>
      </c>
      <c r="G136" s="74" t="n">
        <v>0</v>
      </c>
      <c r="H136" s="74" t="n">
        <v>0</v>
      </c>
      <c r="I136" s="74" t="n">
        <v>0</v>
      </c>
      <c r="J136" s="74" t="n">
        <v>0</v>
      </c>
      <c r="K136" s="74" t="n">
        <v>0</v>
      </c>
      <c r="L136" s="74" t="n">
        <v>0</v>
      </c>
      <c r="M136" s="74" t="n">
        <v>0</v>
      </c>
      <c r="N136" s="74" t="n">
        <v>0</v>
      </c>
      <c r="O136" s="74" t="n">
        <v>0</v>
      </c>
      <c r="P136" s="74" t="n">
        <v>0</v>
      </c>
      <c r="Q136" s="28"/>
    </row>
    <row r="137" customFormat="false" ht="43.8" hidden="false" customHeight="false" outlineLevel="0" collapsed="false">
      <c r="A137" s="72" t="s">
        <v>263</v>
      </c>
      <c r="B137" s="60" t="s">
        <v>264</v>
      </c>
      <c r="C137" s="74" t="n">
        <v>0</v>
      </c>
      <c r="D137" s="74" t="n">
        <v>0</v>
      </c>
      <c r="E137" s="74" t="n">
        <v>0</v>
      </c>
      <c r="F137" s="74" t="n">
        <v>0</v>
      </c>
      <c r="G137" s="74" t="n">
        <v>0</v>
      </c>
      <c r="H137" s="74" t="n">
        <v>0</v>
      </c>
      <c r="I137" s="74" t="n">
        <v>0</v>
      </c>
      <c r="J137" s="74" t="n">
        <v>0</v>
      </c>
      <c r="K137" s="74" t="n">
        <v>0</v>
      </c>
      <c r="L137" s="74" t="n">
        <v>0</v>
      </c>
      <c r="M137" s="74" t="n">
        <v>0</v>
      </c>
      <c r="N137" s="74" t="n">
        <v>0</v>
      </c>
      <c r="O137" s="74" t="n">
        <v>0</v>
      </c>
      <c r="P137" s="74" t="n">
        <v>0</v>
      </c>
      <c r="Q137" s="28"/>
    </row>
    <row r="138" customFormat="false" ht="71.8" hidden="false" customHeight="false" outlineLevel="0" collapsed="false">
      <c r="A138" s="72" t="s">
        <v>265</v>
      </c>
      <c r="B138" s="60" t="s">
        <v>266</v>
      </c>
      <c r="C138" s="74" t="n">
        <v>0</v>
      </c>
      <c r="D138" s="74" t="n">
        <v>0</v>
      </c>
      <c r="E138" s="74" t="n">
        <v>0</v>
      </c>
      <c r="F138" s="74" t="n">
        <v>0</v>
      </c>
      <c r="G138" s="74" t="n">
        <v>0</v>
      </c>
      <c r="H138" s="74" t="n">
        <v>0</v>
      </c>
      <c r="I138" s="74" t="n">
        <v>0</v>
      </c>
      <c r="J138" s="74" t="n">
        <v>0</v>
      </c>
      <c r="K138" s="74" t="n">
        <v>0</v>
      </c>
      <c r="L138" s="74" t="n">
        <v>0</v>
      </c>
      <c r="M138" s="74" t="n">
        <v>0</v>
      </c>
      <c r="N138" s="74" t="n">
        <v>0</v>
      </c>
      <c r="O138" s="74" t="n">
        <v>0</v>
      </c>
      <c r="P138" s="74" t="n">
        <v>0</v>
      </c>
      <c r="Q138" s="28"/>
    </row>
    <row r="139" customFormat="false" ht="29.85" hidden="false" customHeight="false" outlineLevel="0" collapsed="false">
      <c r="A139" s="72" t="s">
        <v>267</v>
      </c>
      <c r="B139" s="60" t="s">
        <v>268</v>
      </c>
      <c r="C139" s="74" t="n">
        <v>0</v>
      </c>
      <c r="D139" s="74" t="n">
        <v>0</v>
      </c>
      <c r="E139" s="74" t="n">
        <v>0</v>
      </c>
      <c r="F139" s="74" t="n">
        <v>0</v>
      </c>
      <c r="G139" s="74" t="n">
        <v>0</v>
      </c>
      <c r="H139" s="74" t="n">
        <v>0</v>
      </c>
      <c r="I139" s="74" t="n">
        <v>0</v>
      </c>
      <c r="J139" s="74" t="n">
        <v>0</v>
      </c>
      <c r="K139" s="74" t="n">
        <v>0</v>
      </c>
      <c r="L139" s="74" t="n">
        <v>0</v>
      </c>
      <c r="M139" s="74" t="n">
        <v>0</v>
      </c>
      <c r="N139" s="74" t="n">
        <v>0</v>
      </c>
      <c r="O139" s="74" t="n">
        <v>0</v>
      </c>
      <c r="P139" s="74" t="n">
        <v>0</v>
      </c>
      <c r="Q139" s="42"/>
    </row>
    <row r="140" customFormat="false" ht="71.8" hidden="false" customHeight="false" outlineLevel="0" collapsed="false">
      <c r="A140" s="72" t="s">
        <v>269</v>
      </c>
      <c r="B140" s="60" t="s">
        <v>270</v>
      </c>
      <c r="C140" s="74" t="n">
        <v>0</v>
      </c>
      <c r="D140" s="74" t="n">
        <v>0</v>
      </c>
      <c r="E140" s="74" t="n">
        <v>0</v>
      </c>
      <c r="F140" s="74" t="n">
        <v>0</v>
      </c>
      <c r="G140" s="74" t="n">
        <v>0</v>
      </c>
      <c r="H140" s="74" t="n">
        <v>0</v>
      </c>
      <c r="I140" s="74" t="n">
        <v>0</v>
      </c>
      <c r="J140" s="74" t="n">
        <v>0</v>
      </c>
      <c r="K140" s="74" t="n">
        <v>0</v>
      </c>
      <c r="L140" s="74" t="n">
        <v>0</v>
      </c>
      <c r="M140" s="74" t="n">
        <v>0</v>
      </c>
      <c r="N140" s="74" t="n">
        <v>0</v>
      </c>
      <c r="O140" s="74" t="n">
        <v>0</v>
      </c>
      <c r="P140" s="74" t="n">
        <v>0</v>
      </c>
      <c r="Q140" s="42"/>
    </row>
    <row r="141" customFormat="false" ht="99.8" hidden="false" customHeight="false" outlineLevel="0" collapsed="false">
      <c r="A141" s="72" t="s">
        <v>271</v>
      </c>
      <c r="B141" s="60" t="s">
        <v>272</v>
      </c>
      <c r="C141" s="74" t="n">
        <v>0</v>
      </c>
      <c r="D141" s="74" t="n">
        <v>0</v>
      </c>
      <c r="E141" s="74" t="n">
        <v>0</v>
      </c>
      <c r="F141" s="74" t="n">
        <v>0</v>
      </c>
      <c r="G141" s="74" t="n">
        <v>0</v>
      </c>
      <c r="H141" s="74" t="n">
        <v>0</v>
      </c>
      <c r="I141" s="74" t="n">
        <v>0</v>
      </c>
      <c r="J141" s="74" t="n">
        <v>0</v>
      </c>
      <c r="K141" s="74" t="n">
        <v>0</v>
      </c>
      <c r="L141" s="74" t="n">
        <v>0</v>
      </c>
      <c r="M141" s="74" t="n">
        <v>0</v>
      </c>
      <c r="N141" s="74" t="n">
        <v>0</v>
      </c>
      <c r="O141" s="74" t="n">
        <v>0</v>
      </c>
      <c r="P141" s="74" t="n">
        <v>0</v>
      </c>
      <c r="Q141" s="42"/>
    </row>
    <row r="142" customFormat="false" ht="71.8" hidden="false" customHeight="false" outlineLevel="0" collapsed="false">
      <c r="A142" s="72" t="s">
        <v>273</v>
      </c>
      <c r="B142" s="60" t="s">
        <v>274</v>
      </c>
      <c r="C142" s="74" t="n">
        <v>15</v>
      </c>
      <c r="D142" s="74" t="n">
        <v>0</v>
      </c>
      <c r="E142" s="74" t="n">
        <v>0</v>
      </c>
      <c r="F142" s="74" t="n">
        <v>0</v>
      </c>
      <c r="G142" s="74" t="n">
        <v>0</v>
      </c>
      <c r="H142" s="74" t="n">
        <v>15</v>
      </c>
      <c r="I142" s="74" t="n">
        <v>0</v>
      </c>
      <c r="J142" s="74" t="n">
        <v>15</v>
      </c>
      <c r="K142" s="74" t="n">
        <v>0</v>
      </c>
      <c r="L142" s="74" t="n">
        <v>0</v>
      </c>
      <c r="M142" s="74" t="n">
        <v>0</v>
      </c>
      <c r="N142" s="74" t="n">
        <v>0</v>
      </c>
      <c r="O142" s="74" t="n">
        <v>15</v>
      </c>
      <c r="P142" s="74" t="n">
        <v>0</v>
      </c>
      <c r="Q142" s="42" t="s">
        <v>275</v>
      </c>
    </row>
    <row r="143" customFormat="false" ht="127.75" hidden="false" customHeight="false" outlineLevel="0" collapsed="false">
      <c r="A143" s="72" t="s">
        <v>276</v>
      </c>
      <c r="B143" s="60" t="s">
        <v>277</v>
      </c>
      <c r="C143" s="74" t="n">
        <v>99.9</v>
      </c>
      <c r="D143" s="74" t="n">
        <v>0</v>
      </c>
      <c r="E143" s="74" t="n">
        <v>0</v>
      </c>
      <c r="F143" s="74" t="n">
        <v>0</v>
      </c>
      <c r="G143" s="74" t="n">
        <v>0</v>
      </c>
      <c r="H143" s="74" t="n">
        <v>99.9</v>
      </c>
      <c r="I143" s="74" t="n">
        <v>0</v>
      </c>
      <c r="J143" s="74" t="n">
        <v>99.9</v>
      </c>
      <c r="K143" s="74" t="n">
        <v>0</v>
      </c>
      <c r="L143" s="74" t="n">
        <v>0</v>
      </c>
      <c r="M143" s="74" t="n">
        <v>0</v>
      </c>
      <c r="N143" s="74" t="n">
        <v>0</v>
      </c>
      <c r="O143" s="74" t="n">
        <v>99.9</v>
      </c>
      <c r="P143" s="74" t="n">
        <v>0</v>
      </c>
      <c r="Q143" s="42" t="s">
        <v>278</v>
      </c>
    </row>
    <row r="144" customFormat="false" ht="127.75" hidden="false" customHeight="false" outlineLevel="0" collapsed="false">
      <c r="A144" s="72" t="s">
        <v>279</v>
      </c>
      <c r="B144" s="60" t="s">
        <v>280</v>
      </c>
      <c r="C144" s="77" t="n">
        <v>791.62435</v>
      </c>
      <c r="D144" s="74" t="n">
        <v>0</v>
      </c>
      <c r="E144" s="74" t="n">
        <v>0</v>
      </c>
      <c r="F144" s="74" t="n">
        <v>0</v>
      </c>
      <c r="G144" s="74" t="n">
        <v>0</v>
      </c>
      <c r="H144" s="77" t="n">
        <v>791.62435</v>
      </c>
      <c r="I144" s="74" t="n">
        <v>0</v>
      </c>
      <c r="J144" s="77" t="n">
        <v>787.68735</v>
      </c>
      <c r="K144" s="74" t="n">
        <v>0</v>
      </c>
      <c r="L144" s="74" t="n">
        <v>0</v>
      </c>
      <c r="M144" s="74" t="n">
        <v>0</v>
      </c>
      <c r="N144" s="74" t="n">
        <v>0</v>
      </c>
      <c r="O144" s="77" t="n">
        <v>787.68735</v>
      </c>
      <c r="P144" s="74" t="n">
        <v>0</v>
      </c>
      <c r="Q144" s="42" t="s">
        <v>281</v>
      </c>
    </row>
    <row r="145" customFormat="false" ht="15.75" hidden="false" customHeight="false" outlineLevel="0" collapsed="false">
      <c r="A145" s="72"/>
      <c r="B145" s="58" t="s">
        <v>282</v>
      </c>
      <c r="C145" s="80" t="n">
        <f aca="false">C125+C126+C127+C128+C129+C130+C131+C132+C133+C134+C135+C136+C137+C138+C139+C140+C141+C142+C143+C144</f>
        <v>7399.78</v>
      </c>
      <c r="D145" s="80" t="n">
        <v>0</v>
      </c>
      <c r="E145" s="80" t="n">
        <v>0</v>
      </c>
      <c r="F145" s="80" t="n">
        <v>0</v>
      </c>
      <c r="G145" s="80" t="n">
        <v>0</v>
      </c>
      <c r="H145" s="80" t="n">
        <f aca="false">H125+H126+H127+H128+H129+H130+H131+H132+H133+H134+H135+H136+H137+H138+H139+H140+H141+H142+H143+H144</f>
        <v>7399.78</v>
      </c>
      <c r="I145" s="80" t="n">
        <v>0</v>
      </c>
      <c r="J145" s="84" t="n">
        <f aca="false">J125+J126+J127+J128+J129+J130+J131+J132+J133+J134+J135+J136+J137+J138+J139+J140+J141+J142+J143+J144</f>
        <v>7395.78735</v>
      </c>
      <c r="K145" s="80" t="n">
        <v>0</v>
      </c>
      <c r="L145" s="80" t="n">
        <v>0</v>
      </c>
      <c r="M145" s="80" t="n">
        <v>0</v>
      </c>
      <c r="N145" s="80" t="n">
        <v>0</v>
      </c>
      <c r="O145" s="85" t="n">
        <v>7395.7874</v>
      </c>
      <c r="P145" s="80" t="n">
        <v>0</v>
      </c>
      <c r="Q145" s="85"/>
    </row>
    <row r="146" customFormat="false" ht="15.75" hidden="false" customHeight="true" outlineLevel="0" collapsed="false">
      <c r="A146" s="72"/>
      <c r="B146" s="42"/>
      <c r="C146" s="58" t="s">
        <v>283</v>
      </c>
      <c r="D146" s="58"/>
      <c r="E146" s="58"/>
      <c r="F146" s="58"/>
      <c r="G146" s="58"/>
      <c r="H146" s="58"/>
      <c r="I146" s="58"/>
      <c r="J146" s="58"/>
      <c r="K146" s="58"/>
      <c r="L146" s="58"/>
      <c r="M146" s="58"/>
      <c r="N146" s="58"/>
      <c r="O146" s="58"/>
      <c r="P146" s="58"/>
      <c r="Q146" s="17"/>
    </row>
    <row r="147" customFormat="false" ht="61.55" hidden="false" customHeight="true" outlineLevel="0" collapsed="false">
      <c r="A147" s="72" t="s">
        <v>124</v>
      </c>
      <c r="B147" s="78" t="s">
        <v>284</v>
      </c>
      <c r="C147" s="76" t="n">
        <v>1710.993</v>
      </c>
      <c r="D147" s="74" t="n">
        <v>0</v>
      </c>
      <c r="E147" s="74" t="n">
        <v>0</v>
      </c>
      <c r="F147" s="74" t="n">
        <v>0</v>
      </c>
      <c r="G147" s="74" t="n">
        <v>0</v>
      </c>
      <c r="H147" s="76" t="n">
        <v>1710.993</v>
      </c>
      <c r="I147" s="74" t="n">
        <v>0</v>
      </c>
      <c r="J147" s="76" t="n">
        <v>1710.993</v>
      </c>
      <c r="K147" s="74" t="n">
        <v>0</v>
      </c>
      <c r="L147" s="74" t="n">
        <v>0</v>
      </c>
      <c r="M147" s="74" t="n">
        <v>0</v>
      </c>
      <c r="N147" s="74" t="n">
        <v>0</v>
      </c>
      <c r="O147" s="76" t="n">
        <v>1710.993</v>
      </c>
      <c r="P147" s="74" t="n">
        <v>0</v>
      </c>
      <c r="Q147" s="28"/>
    </row>
    <row r="148" customFormat="false" ht="69.95" hidden="false" customHeight="true" outlineLevel="0" collapsed="false">
      <c r="A148" s="72" t="s">
        <v>145</v>
      </c>
      <c r="B148" s="78" t="s">
        <v>285</v>
      </c>
      <c r="C148" s="77" t="n">
        <v>511.08306</v>
      </c>
      <c r="D148" s="74" t="n">
        <v>0</v>
      </c>
      <c r="E148" s="74" t="n">
        <v>0</v>
      </c>
      <c r="F148" s="74" t="n">
        <v>0</v>
      </c>
      <c r="G148" s="74" t="n">
        <v>0</v>
      </c>
      <c r="H148" s="77" t="n">
        <v>511.08306</v>
      </c>
      <c r="I148" s="74" t="n">
        <v>0</v>
      </c>
      <c r="J148" s="77" t="n">
        <v>511.08306</v>
      </c>
      <c r="K148" s="74" t="n">
        <v>0</v>
      </c>
      <c r="L148" s="74" t="n">
        <v>0</v>
      </c>
      <c r="M148" s="74" t="n">
        <v>0</v>
      </c>
      <c r="N148" s="74" t="n">
        <v>0</v>
      </c>
      <c r="O148" s="77" t="n">
        <v>511.08306</v>
      </c>
      <c r="P148" s="74" t="n">
        <v>0</v>
      </c>
      <c r="Q148" s="86" t="s">
        <v>286</v>
      </c>
    </row>
    <row r="149" customFormat="false" ht="43.8" hidden="false" customHeight="true" outlineLevel="0" collapsed="false">
      <c r="A149" s="72" t="s">
        <v>34</v>
      </c>
      <c r="B149" s="78" t="s">
        <v>287</v>
      </c>
      <c r="C149" s="87"/>
      <c r="D149" s="74"/>
      <c r="E149" s="74"/>
      <c r="F149" s="74"/>
      <c r="G149" s="74"/>
      <c r="H149" s="87"/>
      <c r="I149" s="74"/>
      <c r="J149" s="87"/>
      <c r="K149" s="74"/>
      <c r="L149" s="74"/>
      <c r="M149" s="74"/>
      <c r="N149" s="74"/>
      <c r="O149" s="87"/>
      <c r="P149" s="74"/>
      <c r="Q149" s="28"/>
    </row>
    <row r="150" customFormat="false" ht="77.6" hidden="false" customHeight="false" outlineLevel="0" collapsed="false">
      <c r="A150" s="72" t="s">
        <v>288</v>
      </c>
      <c r="B150" s="78" t="s">
        <v>289</v>
      </c>
      <c r="C150" s="88" t="n">
        <v>111.48844</v>
      </c>
      <c r="D150" s="74" t="n">
        <v>0</v>
      </c>
      <c r="E150" s="74" t="n">
        <v>0</v>
      </c>
      <c r="F150" s="74" t="n">
        <v>0</v>
      </c>
      <c r="G150" s="74" t="n">
        <v>0</v>
      </c>
      <c r="H150" s="77" t="n">
        <v>111.48844</v>
      </c>
      <c r="I150" s="74" t="n">
        <v>0</v>
      </c>
      <c r="J150" s="77" t="n">
        <v>110.4195</v>
      </c>
      <c r="K150" s="74" t="n">
        <v>0</v>
      </c>
      <c r="L150" s="74" t="n">
        <v>0</v>
      </c>
      <c r="M150" s="74" t="n">
        <v>0</v>
      </c>
      <c r="N150" s="74" t="n">
        <v>0</v>
      </c>
      <c r="O150" s="77" t="n">
        <v>110.4195</v>
      </c>
      <c r="P150" s="74" t="n">
        <v>0</v>
      </c>
      <c r="Q150" s="86" t="s">
        <v>290</v>
      </c>
    </row>
    <row r="151" customFormat="false" ht="35.4" hidden="false" customHeight="true" outlineLevel="0" collapsed="false">
      <c r="A151" s="89" t="s">
        <v>37</v>
      </c>
      <c r="B151" s="83" t="s">
        <v>291</v>
      </c>
      <c r="C151" s="74" t="n">
        <v>0</v>
      </c>
      <c r="D151" s="74" t="n">
        <v>0</v>
      </c>
      <c r="E151" s="74" t="n">
        <v>0</v>
      </c>
      <c r="F151" s="74" t="n">
        <v>0</v>
      </c>
      <c r="G151" s="74" t="n">
        <v>0</v>
      </c>
      <c r="H151" s="74" t="n">
        <v>0</v>
      </c>
      <c r="I151" s="74" t="n">
        <v>0</v>
      </c>
      <c r="J151" s="74" t="n">
        <v>0</v>
      </c>
      <c r="K151" s="74" t="n">
        <v>0</v>
      </c>
      <c r="L151" s="74" t="n">
        <v>0</v>
      </c>
      <c r="M151" s="74" t="n">
        <v>0</v>
      </c>
      <c r="N151" s="74" t="n">
        <v>0</v>
      </c>
      <c r="O151" s="74" t="n">
        <v>0</v>
      </c>
      <c r="P151" s="74" t="n">
        <v>0</v>
      </c>
      <c r="Q151" s="28"/>
    </row>
    <row r="152" customFormat="false" ht="54.1" hidden="false" customHeight="true" outlineLevel="0" collapsed="false">
      <c r="A152" s="89" t="s">
        <v>39</v>
      </c>
      <c r="B152" s="83" t="s">
        <v>292</v>
      </c>
      <c r="C152" s="87"/>
      <c r="D152" s="74"/>
      <c r="E152" s="74"/>
      <c r="F152" s="74"/>
      <c r="G152" s="74"/>
      <c r="H152" s="87"/>
      <c r="I152" s="74"/>
      <c r="J152" s="87"/>
      <c r="K152" s="74"/>
      <c r="L152" s="74"/>
      <c r="M152" s="74"/>
      <c r="N152" s="74"/>
      <c r="O152" s="87"/>
      <c r="P152" s="74"/>
      <c r="Q152" s="28"/>
    </row>
    <row r="153" customFormat="false" ht="67.15" hidden="false" customHeight="true" outlineLevel="0" collapsed="false">
      <c r="A153" s="72" t="s">
        <v>293</v>
      </c>
      <c r="B153" s="78" t="s">
        <v>294</v>
      </c>
      <c r="C153" s="74" t="n">
        <v>3.06</v>
      </c>
      <c r="D153" s="74" t="n">
        <v>0</v>
      </c>
      <c r="E153" s="74" t="n">
        <v>0</v>
      </c>
      <c r="F153" s="74" t="n">
        <v>0</v>
      </c>
      <c r="G153" s="74" t="n">
        <v>0</v>
      </c>
      <c r="H153" s="74" t="n">
        <v>3.06</v>
      </c>
      <c r="I153" s="74" t="n">
        <v>0</v>
      </c>
      <c r="J153" s="74" t="n">
        <v>3.06</v>
      </c>
      <c r="K153" s="74" t="n">
        <v>0</v>
      </c>
      <c r="L153" s="74" t="n">
        <v>0</v>
      </c>
      <c r="M153" s="74" t="n">
        <v>0</v>
      </c>
      <c r="N153" s="74" t="n">
        <v>0</v>
      </c>
      <c r="O153" s="74" t="n">
        <v>3.06</v>
      </c>
      <c r="P153" s="74" t="n">
        <v>0</v>
      </c>
      <c r="Q153" s="86" t="s">
        <v>295</v>
      </c>
    </row>
    <row r="154" customFormat="false" ht="50.35" hidden="false" customHeight="true" outlineLevel="0" collapsed="false">
      <c r="A154" s="72" t="s">
        <v>296</v>
      </c>
      <c r="B154" s="78" t="s">
        <v>297</v>
      </c>
      <c r="C154" s="77" t="n">
        <v>135.89136</v>
      </c>
      <c r="D154" s="74" t="n">
        <v>0</v>
      </c>
      <c r="E154" s="74" t="n">
        <v>0</v>
      </c>
      <c r="F154" s="74" t="n">
        <v>0</v>
      </c>
      <c r="G154" s="74" t="n">
        <v>0</v>
      </c>
      <c r="H154" s="77" t="n">
        <v>135.89136</v>
      </c>
      <c r="I154" s="74" t="n">
        <v>0</v>
      </c>
      <c r="J154" s="77" t="n">
        <v>135.89136</v>
      </c>
      <c r="K154" s="74" t="n">
        <v>0</v>
      </c>
      <c r="L154" s="74" t="n">
        <v>0</v>
      </c>
      <c r="M154" s="74" t="n">
        <v>0</v>
      </c>
      <c r="N154" s="74" t="n">
        <v>0</v>
      </c>
      <c r="O154" s="77" t="n">
        <v>135.89136</v>
      </c>
      <c r="P154" s="74" t="n">
        <v>0</v>
      </c>
      <c r="Q154" s="83" t="s">
        <v>298</v>
      </c>
    </row>
    <row r="155" customFormat="false" ht="99.8" hidden="false" customHeight="true" outlineLevel="0" collapsed="false">
      <c r="A155" s="72" t="s">
        <v>299</v>
      </c>
      <c r="B155" s="78" t="s">
        <v>300</v>
      </c>
      <c r="C155" s="87" t="n">
        <v>22.2054</v>
      </c>
      <c r="D155" s="74" t="n">
        <v>0</v>
      </c>
      <c r="E155" s="74" t="n">
        <v>0</v>
      </c>
      <c r="F155" s="74" t="n">
        <v>0</v>
      </c>
      <c r="G155" s="74" t="n">
        <v>0</v>
      </c>
      <c r="H155" s="87" t="n">
        <v>22.2054</v>
      </c>
      <c r="I155" s="74" t="n">
        <v>0</v>
      </c>
      <c r="J155" s="87" t="n">
        <v>22.2054</v>
      </c>
      <c r="K155" s="74" t="n">
        <v>0</v>
      </c>
      <c r="L155" s="74" t="n">
        <v>0</v>
      </c>
      <c r="M155" s="74" t="n">
        <v>0</v>
      </c>
      <c r="N155" s="74" t="n">
        <v>0</v>
      </c>
      <c r="O155" s="87" t="n">
        <v>22.2054</v>
      </c>
      <c r="P155" s="74" t="n">
        <v>0</v>
      </c>
      <c r="Q155" s="83" t="s">
        <v>301</v>
      </c>
    </row>
    <row r="156" customFormat="false" ht="99.8" hidden="false" customHeight="true" outlineLevel="0" collapsed="false">
      <c r="A156" s="72" t="s">
        <v>302</v>
      </c>
      <c r="B156" s="83" t="s">
        <v>303</v>
      </c>
      <c r="C156" s="77" t="n">
        <v>13.92504</v>
      </c>
      <c r="D156" s="74" t="n">
        <v>0</v>
      </c>
      <c r="E156" s="74" t="n">
        <v>0</v>
      </c>
      <c r="F156" s="74" t="n">
        <v>0</v>
      </c>
      <c r="G156" s="74" t="n">
        <v>0</v>
      </c>
      <c r="H156" s="77" t="n">
        <v>13.92504</v>
      </c>
      <c r="I156" s="74" t="n">
        <v>0</v>
      </c>
      <c r="J156" s="77" t="n">
        <v>13.92504</v>
      </c>
      <c r="K156" s="74" t="n">
        <v>0</v>
      </c>
      <c r="L156" s="74" t="n">
        <v>0</v>
      </c>
      <c r="M156" s="74" t="n">
        <v>0</v>
      </c>
      <c r="N156" s="74" t="n">
        <v>0</v>
      </c>
      <c r="O156" s="77" t="n">
        <v>13.92504</v>
      </c>
      <c r="P156" s="74" t="n">
        <v>0</v>
      </c>
      <c r="Q156" s="86" t="s">
        <v>304</v>
      </c>
    </row>
    <row r="157" customFormat="false" ht="43.8" hidden="false" customHeight="true" outlineLevel="0" collapsed="false">
      <c r="A157" s="72" t="s">
        <v>42</v>
      </c>
      <c r="B157" s="78" t="s">
        <v>305</v>
      </c>
      <c r="C157" s="74"/>
      <c r="D157" s="74"/>
      <c r="E157" s="74"/>
      <c r="F157" s="74"/>
      <c r="G157" s="74"/>
      <c r="H157" s="74"/>
      <c r="I157" s="74"/>
      <c r="J157" s="74"/>
      <c r="K157" s="74"/>
      <c r="L157" s="74"/>
      <c r="M157" s="74"/>
      <c r="N157" s="74"/>
      <c r="O157" s="74"/>
      <c r="P157" s="74"/>
      <c r="Q157" s="28"/>
    </row>
    <row r="158" customFormat="false" ht="89.55" hidden="false" customHeight="true" outlineLevel="0" collapsed="false">
      <c r="A158" s="72" t="s">
        <v>306</v>
      </c>
      <c r="B158" s="78" t="s">
        <v>307</v>
      </c>
      <c r="C158" s="74" t="n">
        <v>115.2</v>
      </c>
      <c r="D158" s="74" t="n">
        <v>0</v>
      </c>
      <c r="E158" s="74" t="n">
        <v>0</v>
      </c>
      <c r="F158" s="74" t="n">
        <v>0</v>
      </c>
      <c r="G158" s="74" t="n">
        <v>0</v>
      </c>
      <c r="H158" s="74" t="n">
        <v>115.2</v>
      </c>
      <c r="I158" s="74" t="n">
        <v>0</v>
      </c>
      <c r="J158" s="74" t="n">
        <v>115.2</v>
      </c>
      <c r="K158" s="74" t="n">
        <v>0</v>
      </c>
      <c r="L158" s="74" t="n">
        <v>0</v>
      </c>
      <c r="M158" s="74" t="n">
        <v>0</v>
      </c>
      <c r="N158" s="74" t="n">
        <v>0</v>
      </c>
      <c r="O158" s="74" t="n">
        <v>115.2</v>
      </c>
      <c r="P158" s="74" t="n">
        <v>0</v>
      </c>
      <c r="Q158" s="86" t="s">
        <v>308</v>
      </c>
    </row>
    <row r="159" customFormat="false" ht="107.25" hidden="false" customHeight="true" outlineLevel="0" collapsed="false">
      <c r="A159" s="72" t="s">
        <v>309</v>
      </c>
      <c r="B159" s="78" t="s">
        <v>310</v>
      </c>
      <c r="C159" s="76" t="n">
        <v>17.355</v>
      </c>
      <c r="D159" s="74" t="n">
        <v>0</v>
      </c>
      <c r="E159" s="74" t="n">
        <v>0</v>
      </c>
      <c r="F159" s="74" t="n">
        <v>0</v>
      </c>
      <c r="G159" s="74" t="n">
        <v>0</v>
      </c>
      <c r="H159" s="76" t="n">
        <v>17.355</v>
      </c>
      <c r="I159" s="74" t="n">
        <v>0</v>
      </c>
      <c r="J159" s="76" t="n">
        <v>17.355</v>
      </c>
      <c r="K159" s="74" t="n">
        <v>0</v>
      </c>
      <c r="L159" s="74" t="n">
        <v>0</v>
      </c>
      <c r="M159" s="74" t="n">
        <v>0</v>
      </c>
      <c r="N159" s="74" t="n">
        <v>0</v>
      </c>
      <c r="O159" s="76" t="n">
        <v>17.355</v>
      </c>
      <c r="P159" s="74" t="n">
        <v>0</v>
      </c>
      <c r="Q159" s="86" t="s">
        <v>311</v>
      </c>
    </row>
    <row r="160" customFormat="false" ht="108.2" hidden="false" customHeight="true" outlineLevel="0" collapsed="false">
      <c r="A160" s="72" t="s">
        <v>312</v>
      </c>
      <c r="B160" s="78" t="s">
        <v>313</v>
      </c>
      <c r="C160" s="77" t="n">
        <v>6.46776</v>
      </c>
      <c r="D160" s="74" t="n">
        <v>0</v>
      </c>
      <c r="E160" s="74" t="n">
        <v>0</v>
      </c>
      <c r="F160" s="74" t="n">
        <v>0</v>
      </c>
      <c r="G160" s="74" t="n">
        <v>0</v>
      </c>
      <c r="H160" s="77" t="n">
        <v>6.46776</v>
      </c>
      <c r="I160" s="74" t="n">
        <v>0</v>
      </c>
      <c r="J160" s="77" t="n">
        <v>6.46776</v>
      </c>
      <c r="K160" s="74" t="n">
        <v>0</v>
      </c>
      <c r="L160" s="74" t="n">
        <v>0</v>
      </c>
      <c r="M160" s="74" t="n">
        <v>0</v>
      </c>
      <c r="N160" s="74" t="n">
        <v>0</v>
      </c>
      <c r="O160" s="77" t="n">
        <v>6.46776</v>
      </c>
      <c r="P160" s="74" t="n">
        <v>0</v>
      </c>
      <c r="Q160" s="86" t="s">
        <v>314</v>
      </c>
    </row>
    <row r="161" customFormat="false" ht="90.25" hidden="false" customHeight="false" outlineLevel="0" collapsed="false">
      <c r="A161" s="72" t="s">
        <v>312</v>
      </c>
      <c r="B161" s="78" t="s">
        <v>315</v>
      </c>
      <c r="C161" s="74" t="n">
        <v>0.63</v>
      </c>
      <c r="D161" s="74" t="n">
        <v>0</v>
      </c>
      <c r="E161" s="74" t="n">
        <v>0</v>
      </c>
      <c r="F161" s="74" t="n">
        <v>0</v>
      </c>
      <c r="G161" s="74" t="n">
        <v>0</v>
      </c>
      <c r="H161" s="74" t="n">
        <v>0.63</v>
      </c>
      <c r="I161" s="74" t="n">
        <v>0</v>
      </c>
      <c r="J161" s="74" t="n">
        <v>0.63</v>
      </c>
      <c r="K161" s="74" t="n">
        <v>0</v>
      </c>
      <c r="L161" s="74" t="n">
        <v>0</v>
      </c>
      <c r="M161" s="74" t="n">
        <v>0</v>
      </c>
      <c r="N161" s="74" t="n">
        <v>0</v>
      </c>
      <c r="O161" s="74" t="n">
        <v>0.63</v>
      </c>
      <c r="P161" s="74" t="n">
        <v>0</v>
      </c>
      <c r="Q161" s="28"/>
    </row>
    <row r="162" customFormat="false" ht="26.85" hidden="false" customHeight="false" outlineLevel="0" collapsed="false">
      <c r="A162" s="72" t="s">
        <v>44</v>
      </c>
      <c r="B162" s="78" t="s">
        <v>316</v>
      </c>
      <c r="C162" s="90"/>
      <c r="D162" s="74"/>
      <c r="E162" s="74"/>
      <c r="F162" s="74"/>
      <c r="G162" s="74"/>
      <c r="H162" s="76"/>
      <c r="I162" s="74"/>
      <c r="J162" s="87"/>
      <c r="K162" s="74"/>
      <c r="L162" s="74"/>
      <c r="M162" s="74"/>
      <c r="N162" s="74"/>
      <c r="O162" s="74"/>
      <c r="P162" s="74"/>
      <c r="Q162" s="28"/>
    </row>
    <row r="163" customFormat="false" ht="15" hidden="false" customHeight="false" outlineLevel="0" collapsed="false">
      <c r="A163" s="72" t="s">
        <v>317</v>
      </c>
      <c r="B163" s="83" t="s">
        <v>318</v>
      </c>
      <c r="C163" s="74" t="n">
        <v>0</v>
      </c>
      <c r="D163" s="74" t="n">
        <v>0</v>
      </c>
      <c r="E163" s="74" t="n">
        <v>0</v>
      </c>
      <c r="F163" s="74" t="n">
        <v>0</v>
      </c>
      <c r="G163" s="74" t="n">
        <v>0</v>
      </c>
      <c r="H163" s="74" t="n">
        <v>0</v>
      </c>
      <c r="I163" s="74" t="n">
        <v>0</v>
      </c>
      <c r="J163" s="74" t="n">
        <v>0</v>
      </c>
      <c r="K163" s="74" t="n">
        <v>0</v>
      </c>
      <c r="L163" s="74" t="n">
        <v>0</v>
      </c>
      <c r="M163" s="74" t="n">
        <v>0</v>
      </c>
      <c r="N163" s="74" t="n">
        <v>0</v>
      </c>
      <c r="O163" s="74" t="n">
        <v>0</v>
      </c>
      <c r="P163" s="74" t="n">
        <v>0</v>
      </c>
      <c r="Q163" s="28"/>
    </row>
    <row r="164" customFormat="false" ht="47.25" hidden="false" customHeight="false" outlineLevel="0" collapsed="false">
      <c r="A164" s="72" t="s">
        <v>47</v>
      </c>
      <c r="B164" s="78" t="s">
        <v>319</v>
      </c>
      <c r="C164" s="90"/>
      <c r="D164" s="74"/>
      <c r="E164" s="74"/>
      <c r="F164" s="74"/>
      <c r="G164" s="74"/>
      <c r="H164" s="74"/>
      <c r="I164" s="74"/>
      <c r="J164" s="87"/>
      <c r="K164" s="74"/>
      <c r="L164" s="74"/>
      <c r="M164" s="74"/>
      <c r="N164" s="74"/>
      <c r="O164" s="74"/>
      <c r="P164" s="74"/>
      <c r="Q164" s="28"/>
    </row>
    <row r="165" customFormat="false" ht="52.2" hidden="false" customHeight="false" outlineLevel="0" collapsed="false">
      <c r="A165" s="72" t="s">
        <v>320</v>
      </c>
      <c r="B165" s="78" t="s">
        <v>321</v>
      </c>
      <c r="C165" s="76" t="n">
        <v>32.265</v>
      </c>
      <c r="D165" s="74" t="n">
        <v>0</v>
      </c>
      <c r="E165" s="74" t="n">
        <v>0</v>
      </c>
      <c r="F165" s="74" t="n">
        <v>0</v>
      </c>
      <c r="G165" s="74" t="n">
        <v>0</v>
      </c>
      <c r="H165" s="76" t="n">
        <v>32.265</v>
      </c>
      <c r="I165" s="74" t="n">
        <v>0</v>
      </c>
      <c r="J165" s="76" t="n">
        <v>32.265</v>
      </c>
      <c r="K165" s="74" t="n">
        <v>0</v>
      </c>
      <c r="L165" s="74" t="n">
        <v>0</v>
      </c>
      <c r="M165" s="74" t="n">
        <v>0</v>
      </c>
      <c r="N165" s="74" t="n">
        <v>0</v>
      </c>
      <c r="O165" s="76" t="n">
        <v>32.265</v>
      </c>
      <c r="P165" s="74" t="n">
        <v>0</v>
      </c>
      <c r="Q165" s="86" t="s">
        <v>322</v>
      </c>
    </row>
    <row r="166" customFormat="false" ht="72.75" hidden="false" customHeight="true" outlineLevel="0" collapsed="false">
      <c r="A166" s="72" t="s">
        <v>323</v>
      </c>
      <c r="B166" s="78" t="s">
        <v>324</v>
      </c>
      <c r="C166" s="76" t="n">
        <v>0.92</v>
      </c>
      <c r="D166" s="74" t="n">
        <v>0</v>
      </c>
      <c r="E166" s="74" t="n">
        <v>0</v>
      </c>
      <c r="F166" s="74" t="n">
        <v>0</v>
      </c>
      <c r="G166" s="74" t="n">
        <v>0</v>
      </c>
      <c r="H166" s="76" t="n">
        <v>0.92</v>
      </c>
      <c r="I166" s="74" t="n">
        <v>0</v>
      </c>
      <c r="J166" s="76" t="n">
        <v>0.92</v>
      </c>
      <c r="K166" s="74" t="n">
        <v>0</v>
      </c>
      <c r="L166" s="74" t="n">
        <v>0</v>
      </c>
      <c r="M166" s="74" t="n">
        <v>0</v>
      </c>
      <c r="N166" s="74" t="n">
        <v>0</v>
      </c>
      <c r="O166" s="74" t="n">
        <v>0.92</v>
      </c>
      <c r="P166" s="74" t="n">
        <v>0</v>
      </c>
      <c r="Q166" s="86" t="s">
        <v>325</v>
      </c>
    </row>
    <row r="167" customFormat="false" ht="83" hidden="false" customHeight="true" outlineLevel="0" collapsed="false">
      <c r="A167" s="72" t="s">
        <v>49</v>
      </c>
      <c r="B167" s="78" t="s">
        <v>326</v>
      </c>
      <c r="C167" s="76" t="n">
        <v>7.5</v>
      </c>
      <c r="D167" s="74" t="n">
        <v>0</v>
      </c>
      <c r="E167" s="74" t="n">
        <v>0</v>
      </c>
      <c r="F167" s="74" t="n">
        <v>0</v>
      </c>
      <c r="G167" s="74" t="n">
        <v>0</v>
      </c>
      <c r="H167" s="76" t="n">
        <v>7.5</v>
      </c>
      <c r="I167" s="74" t="n">
        <v>0</v>
      </c>
      <c r="J167" s="76" t="n">
        <v>7.5</v>
      </c>
      <c r="K167" s="74" t="n">
        <v>0</v>
      </c>
      <c r="L167" s="74" t="n">
        <v>0</v>
      </c>
      <c r="M167" s="74" t="n">
        <v>0</v>
      </c>
      <c r="N167" s="74" t="n">
        <v>0</v>
      </c>
      <c r="O167" s="74" t="n">
        <v>7.5</v>
      </c>
      <c r="P167" s="74" t="n">
        <v>0</v>
      </c>
      <c r="Q167" s="86" t="s">
        <v>327</v>
      </c>
    </row>
    <row r="168" customFormat="false" ht="15.75" hidden="false" customHeight="false" outlineLevel="0" collapsed="false">
      <c r="A168" s="72"/>
      <c r="B168" s="91" t="s">
        <v>328</v>
      </c>
      <c r="C168" s="79" t="n">
        <f aca="false">C147+C148+C150+C151+C153+C154+C155+C156+C158+C159+C160+C161+C163+C165+C166+C167</f>
        <v>2688.98406</v>
      </c>
      <c r="D168" s="80" t="n">
        <v>0</v>
      </c>
      <c r="E168" s="80" t="n">
        <v>0</v>
      </c>
      <c r="F168" s="80" t="n">
        <v>0</v>
      </c>
      <c r="G168" s="80" t="n">
        <v>0</v>
      </c>
      <c r="H168" s="79" t="n">
        <f aca="false">H147+H148+H149+H150+H151+H153+H154+H155+H156+H157+H158+H159+H160+H161+H162+H163+H164+H165+H166+H167</f>
        <v>2688.98406</v>
      </c>
      <c r="I168" s="80" t="n">
        <v>0</v>
      </c>
      <c r="J168" s="79" t="n">
        <f aca="false">J147+J148+J150+J153+J154+J155+J156+J158+J159+J160+J161+J163+J165+J166+J167</f>
        <v>2687.91512</v>
      </c>
      <c r="K168" s="80" t="n">
        <v>0</v>
      </c>
      <c r="L168" s="80" t="n">
        <v>0</v>
      </c>
      <c r="M168" s="80" t="n">
        <v>0</v>
      </c>
      <c r="N168" s="80" t="n">
        <v>0</v>
      </c>
      <c r="O168" s="79" t="n">
        <f aca="false">O147+O148+O150+O153+O154+O155+O156+O158+O159+O160+O161+O163+O166+O165+O167</f>
        <v>2687.91512</v>
      </c>
      <c r="P168" s="80" t="n">
        <v>0</v>
      </c>
      <c r="Q168" s="28"/>
    </row>
    <row r="169" customFormat="false" ht="15.75" hidden="false" customHeight="true" outlineLevel="0" collapsed="false">
      <c r="A169" s="72"/>
      <c r="B169" s="83"/>
      <c r="C169" s="73" t="s">
        <v>329</v>
      </c>
      <c r="D169" s="73"/>
      <c r="E169" s="73"/>
      <c r="F169" s="73"/>
      <c r="G169" s="73"/>
      <c r="H169" s="73"/>
      <c r="I169" s="73"/>
      <c r="J169" s="73"/>
      <c r="K169" s="73"/>
      <c r="L169" s="73"/>
      <c r="M169" s="73"/>
      <c r="N169" s="73"/>
      <c r="O169" s="73"/>
      <c r="P169" s="73"/>
      <c r="Q169" s="28"/>
    </row>
    <row r="170" customFormat="false" ht="189" hidden="false" customHeight="false" outlineLevel="0" collapsed="false">
      <c r="A170" s="72"/>
      <c r="B170" s="92" t="s">
        <v>330</v>
      </c>
      <c r="C170" s="74" t="n">
        <v>0</v>
      </c>
      <c r="D170" s="74" t="n">
        <v>0</v>
      </c>
      <c r="E170" s="74" t="n">
        <v>0</v>
      </c>
      <c r="F170" s="74" t="n">
        <v>0</v>
      </c>
      <c r="G170" s="74" t="n">
        <v>0</v>
      </c>
      <c r="H170" s="74" t="n">
        <v>0</v>
      </c>
      <c r="I170" s="74" t="n">
        <v>0</v>
      </c>
      <c r="J170" s="77" t="n">
        <v>0</v>
      </c>
      <c r="K170" s="74" t="n">
        <v>0</v>
      </c>
      <c r="L170" s="74" t="n">
        <v>0</v>
      </c>
      <c r="M170" s="74" t="n">
        <v>0</v>
      </c>
      <c r="N170" s="74" t="n">
        <v>0</v>
      </c>
      <c r="O170" s="77" t="n">
        <v>0</v>
      </c>
      <c r="P170" s="74" t="n">
        <v>0</v>
      </c>
      <c r="Q170" s="28"/>
    </row>
    <row r="171" customFormat="false" ht="15.75" hidden="false" customHeight="false" outlineLevel="0" collapsed="false">
      <c r="A171" s="72"/>
      <c r="B171" s="91" t="s">
        <v>331</v>
      </c>
      <c r="C171" s="80" t="n">
        <v>0</v>
      </c>
      <c r="D171" s="80" t="n">
        <v>0</v>
      </c>
      <c r="E171" s="80" t="n">
        <v>0</v>
      </c>
      <c r="F171" s="80" t="n">
        <v>0</v>
      </c>
      <c r="G171" s="80" t="n">
        <v>0</v>
      </c>
      <c r="H171" s="80" t="n">
        <v>0</v>
      </c>
      <c r="I171" s="80" t="n">
        <v>0</v>
      </c>
      <c r="J171" s="79" t="n">
        <v>0</v>
      </c>
      <c r="K171" s="80" t="n">
        <v>0</v>
      </c>
      <c r="L171" s="80" t="n">
        <v>0</v>
      </c>
      <c r="M171" s="80" t="n">
        <v>0</v>
      </c>
      <c r="N171" s="80" t="n">
        <v>0</v>
      </c>
      <c r="O171" s="79" t="n">
        <v>0</v>
      </c>
      <c r="P171" s="80" t="n">
        <v>0</v>
      </c>
      <c r="Q171" s="82"/>
    </row>
    <row r="172" customFormat="false" ht="15.75" hidden="false" customHeight="false" outlineLevel="0" collapsed="false">
      <c r="A172" s="72"/>
      <c r="B172" s="91" t="s">
        <v>332</v>
      </c>
      <c r="C172" s="79" t="n">
        <f aca="false">C123+C145+C168+C171</f>
        <v>11380.2837</v>
      </c>
      <c r="D172" s="80" t="n">
        <v>0</v>
      </c>
      <c r="E172" s="80" t="n">
        <v>0</v>
      </c>
      <c r="F172" s="80" t="n">
        <v>0</v>
      </c>
      <c r="G172" s="80" t="n">
        <v>0</v>
      </c>
      <c r="H172" s="79" t="n">
        <f aca="false">H123+H145+H168+H171</f>
        <v>11380.2837</v>
      </c>
      <c r="I172" s="80" t="n">
        <v>0</v>
      </c>
      <c r="J172" s="79" t="n">
        <f aca="false">J123+J145+J168+J171</f>
        <v>10535.32547</v>
      </c>
      <c r="K172" s="80" t="n">
        <v>0</v>
      </c>
      <c r="L172" s="80" t="n">
        <v>0</v>
      </c>
      <c r="M172" s="80" t="n">
        <v>0</v>
      </c>
      <c r="N172" s="80" t="n">
        <v>0</v>
      </c>
      <c r="O172" s="79" t="n">
        <v>10535.32547</v>
      </c>
      <c r="P172" s="80" t="n">
        <v>0</v>
      </c>
      <c r="Q172" s="82"/>
    </row>
    <row r="173" customFormat="false" ht="15.75" hidden="false" customHeight="false" outlineLevel="0" collapsed="false">
      <c r="A173" s="72"/>
      <c r="B173" s="91"/>
      <c r="C173" s="93"/>
      <c r="D173" s="80"/>
      <c r="E173" s="80"/>
      <c r="F173" s="80"/>
      <c r="G173" s="80"/>
      <c r="H173" s="84"/>
      <c r="I173" s="80"/>
      <c r="J173" s="84"/>
      <c r="K173" s="80"/>
      <c r="L173" s="80"/>
      <c r="M173" s="80"/>
      <c r="N173" s="80"/>
      <c r="O173" s="84"/>
      <c r="P173" s="80"/>
      <c r="Q173" s="28"/>
    </row>
    <row r="174" customFormat="false" ht="15.75" hidden="false" customHeight="false" outlineLevel="0" collapsed="false">
      <c r="A174" s="72"/>
      <c r="B174" s="92"/>
      <c r="C174" s="94" t="s">
        <v>333</v>
      </c>
      <c r="D174" s="94"/>
      <c r="E174" s="94"/>
      <c r="F174" s="94"/>
      <c r="G174" s="94"/>
      <c r="H174" s="94"/>
      <c r="I174" s="94"/>
      <c r="J174" s="94"/>
      <c r="K174" s="94"/>
      <c r="L174" s="94"/>
      <c r="M174" s="94"/>
      <c r="N174" s="94"/>
      <c r="O174" s="94"/>
      <c r="P174" s="94"/>
      <c r="Q174" s="28"/>
    </row>
    <row r="175" customFormat="false" ht="15.75" hidden="false" customHeight="false" outlineLevel="0" collapsed="false">
      <c r="A175" s="70"/>
      <c r="B175" s="91"/>
      <c r="C175" s="94" t="s">
        <v>334</v>
      </c>
      <c r="D175" s="94"/>
      <c r="E175" s="94"/>
      <c r="F175" s="94"/>
      <c r="G175" s="94"/>
      <c r="H175" s="94"/>
      <c r="I175" s="94"/>
      <c r="J175" s="94"/>
      <c r="K175" s="94"/>
      <c r="L175" s="94"/>
      <c r="M175" s="94"/>
      <c r="N175" s="94"/>
      <c r="O175" s="94"/>
      <c r="P175" s="94"/>
      <c r="Q175" s="82"/>
    </row>
    <row r="176" customFormat="false" ht="118.45" hidden="false" customHeight="true" outlineLevel="0" collapsed="false">
      <c r="A176" s="72" t="s">
        <v>124</v>
      </c>
      <c r="B176" s="83" t="s">
        <v>335</v>
      </c>
      <c r="C176" s="74" t="n">
        <v>95.04</v>
      </c>
      <c r="D176" s="74" t="n">
        <v>0</v>
      </c>
      <c r="E176" s="74" t="n">
        <v>0</v>
      </c>
      <c r="F176" s="74" t="n">
        <v>0</v>
      </c>
      <c r="G176" s="74" t="n">
        <v>0</v>
      </c>
      <c r="H176" s="74" t="n">
        <v>95.04</v>
      </c>
      <c r="I176" s="74" t="n">
        <v>0</v>
      </c>
      <c r="J176" s="74" t="n">
        <v>95.04</v>
      </c>
      <c r="K176" s="74" t="n">
        <v>0</v>
      </c>
      <c r="L176" s="74" t="n">
        <v>0</v>
      </c>
      <c r="M176" s="74" t="n">
        <v>0</v>
      </c>
      <c r="N176" s="74" t="n">
        <v>0</v>
      </c>
      <c r="O176" s="74" t="n">
        <v>95.04</v>
      </c>
      <c r="P176" s="74" t="n">
        <v>0</v>
      </c>
      <c r="Q176" s="86" t="s">
        <v>336</v>
      </c>
    </row>
    <row r="177" customFormat="false" ht="64.9" hidden="false" customHeight="false" outlineLevel="0" collapsed="false">
      <c r="A177" s="72" t="s">
        <v>145</v>
      </c>
      <c r="B177" s="83" t="s">
        <v>337</v>
      </c>
      <c r="C177" s="74" t="n">
        <v>0</v>
      </c>
      <c r="D177" s="74" t="n">
        <v>0</v>
      </c>
      <c r="E177" s="74" t="n">
        <v>0</v>
      </c>
      <c r="F177" s="74" t="n">
        <v>0</v>
      </c>
      <c r="G177" s="74" t="n">
        <v>0</v>
      </c>
      <c r="H177" s="74" t="n">
        <v>0</v>
      </c>
      <c r="I177" s="74" t="n">
        <v>0</v>
      </c>
      <c r="J177" s="74" t="n">
        <v>0</v>
      </c>
      <c r="K177" s="74" t="n">
        <v>0</v>
      </c>
      <c r="L177" s="74" t="n">
        <v>0</v>
      </c>
      <c r="M177" s="74" t="n">
        <v>0</v>
      </c>
      <c r="N177" s="74" t="n">
        <v>0</v>
      </c>
      <c r="O177" s="74" t="n">
        <v>0</v>
      </c>
      <c r="P177" s="74" t="n">
        <v>0</v>
      </c>
      <c r="Q177" s="28"/>
    </row>
    <row r="178" customFormat="false" ht="69.95" hidden="false" customHeight="true" outlineLevel="0" collapsed="false">
      <c r="A178" s="72" t="s">
        <v>147</v>
      </c>
      <c r="B178" s="83" t="s">
        <v>338</v>
      </c>
      <c r="C178" s="76" t="n">
        <v>5.76</v>
      </c>
      <c r="D178" s="74" t="n">
        <v>0</v>
      </c>
      <c r="E178" s="74" t="n">
        <v>0</v>
      </c>
      <c r="F178" s="74" t="n">
        <v>0</v>
      </c>
      <c r="G178" s="74" t="n">
        <v>0</v>
      </c>
      <c r="H178" s="76" t="n">
        <v>5.76</v>
      </c>
      <c r="I178" s="74" t="n">
        <v>0</v>
      </c>
      <c r="J178" s="76" t="n">
        <v>5.76</v>
      </c>
      <c r="K178" s="74" t="n">
        <v>0</v>
      </c>
      <c r="L178" s="74" t="n">
        <v>0</v>
      </c>
      <c r="M178" s="74" t="n">
        <v>0</v>
      </c>
      <c r="N178" s="74" t="n">
        <v>0</v>
      </c>
      <c r="O178" s="76" t="n">
        <v>5.76</v>
      </c>
      <c r="P178" s="74" t="n">
        <v>0</v>
      </c>
      <c r="Q178" s="86" t="s">
        <v>339</v>
      </c>
    </row>
    <row r="179" customFormat="false" ht="331.3" hidden="false" customHeight="false" outlineLevel="0" collapsed="false">
      <c r="A179" s="72" t="s">
        <v>34</v>
      </c>
      <c r="B179" s="78" t="s">
        <v>340</v>
      </c>
      <c r="C179" s="74" t="n">
        <v>0</v>
      </c>
      <c r="D179" s="74" t="n">
        <v>0</v>
      </c>
      <c r="E179" s="74" t="n">
        <v>0</v>
      </c>
      <c r="F179" s="74" t="n">
        <v>0</v>
      </c>
      <c r="G179" s="74" t="n">
        <v>0</v>
      </c>
      <c r="H179" s="74" t="n">
        <v>0</v>
      </c>
      <c r="I179" s="74" t="n">
        <v>0</v>
      </c>
      <c r="J179" s="74" t="n">
        <v>0</v>
      </c>
      <c r="K179" s="74" t="n">
        <v>0</v>
      </c>
      <c r="L179" s="74" t="n">
        <v>0</v>
      </c>
      <c r="M179" s="74" t="n">
        <v>0</v>
      </c>
      <c r="N179" s="74" t="n">
        <v>0</v>
      </c>
      <c r="O179" s="74" t="n">
        <v>0</v>
      </c>
      <c r="P179" s="74" t="n">
        <v>0</v>
      </c>
      <c r="Q179" s="28"/>
    </row>
    <row r="180" customFormat="false" ht="107.25" hidden="false" customHeight="true" outlineLevel="0" collapsed="false">
      <c r="A180" s="72" t="s">
        <v>37</v>
      </c>
      <c r="B180" s="83" t="s">
        <v>341</v>
      </c>
      <c r="C180" s="76" t="n">
        <v>380.16</v>
      </c>
      <c r="D180" s="75" t="n">
        <v>0</v>
      </c>
      <c r="E180" s="75" t="n">
        <v>0</v>
      </c>
      <c r="F180" s="75" t="n">
        <v>0</v>
      </c>
      <c r="G180" s="75" t="n">
        <v>0</v>
      </c>
      <c r="H180" s="74" t="n">
        <v>380.16</v>
      </c>
      <c r="I180" s="75" t="n">
        <v>0</v>
      </c>
      <c r="J180" s="76" t="n">
        <v>380.16</v>
      </c>
      <c r="K180" s="75" t="n">
        <v>0</v>
      </c>
      <c r="L180" s="75" t="n">
        <v>0</v>
      </c>
      <c r="M180" s="75" t="n">
        <v>0</v>
      </c>
      <c r="N180" s="75" t="n">
        <v>0</v>
      </c>
      <c r="O180" s="74" t="n">
        <v>380.16</v>
      </c>
      <c r="P180" s="75" t="n">
        <v>0</v>
      </c>
      <c r="Q180" s="28"/>
    </row>
    <row r="181" customFormat="false" ht="78.35" hidden="false" customHeight="true" outlineLevel="0" collapsed="false">
      <c r="A181" s="72" t="s">
        <v>342</v>
      </c>
      <c r="B181" s="78" t="s">
        <v>343</v>
      </c>
      <c r="C181" s="74" t="n">
        <v>0</v>
      </c>
      <c r="D181" s="74" t="n">
        <v>0</v>
      </c>
      <c r="E181" s="74" t="n">
        <v>0</v>
      </c>
      <c r="F181" s="74" t="n">
        <v>0</v>
      </c>
      <c r="G181" s="74" t="n">
        <v>0</v>
      </c>
      <c r="H181" s="74" t="n">
        <v>0</v>
      </c>
      <c r="I181" s="74" t="n">
        <v>0</v>
      </c>
      <c r="J181" s="74" t="n">
        <v>0</v>
      </c>
      <c r="K181" s="74" t="n">
        <v>0</v>
      </c>
      <c r="L181" s="74" t="n">
        <v>0</v>
      </c>
      <c r="M181" s="74" t="n">
        <v>0</v>
      </c>
      <c r="N181" s="74" t="n">
        <v>0</v>
      </c>
      <c r="O181" s="74" t="n">
        <v>0</v>
      </c>
      <c r="P181" s="74" t="n">
        <v>0</v>
      </c>
      <c r="Q181" s="28"/>
    </row>
    <row r="182" customFormat="false" ht="77.4" hidden="false" customHeight="true" outlineLevel="0" collapsed="false">
      <c r="A182" s="72" t="s">
        <v>344</v>
      </c>
      <c r="B182" s="78" t="s">
        <v>345</v>
      </c>
      <c r="C182" s="76" t="n">
        <v>380.16</v>
      </c>
      <c r="D182" s="74" t="n">
        <v>0</v>
      </c>
      <c r="E182" s="74" t="n">
        <v>0</v>
      </c>
      <c r="F182" s="74" t="n">
        <v>0</v>
      </c>
      <c r="G182" s="74" t="n">
        <v>0</v>
      </c>
      <c r="H182" s="76" t="n">
        <v>380.16</v>
      </c>
      <c r="I182" s="74" t="n">
        <v>0</v>
      </c>
      <c r="J182" s="76" t="n">
        <v>380.16</v>
      </c>
      <c r="K182" s="74" t="n">
        <v>0</v>
      </c>
      <c r="L182" s="74" t="n">
        <v>0</v>
      </c>
      <c r="M182" s="74" t="n">
        <v>0</v>
      </c>
      <c r="N182" s="74" t="n">
        <v>0</v>
      </c>
      <c r="O182" s="74" t="n">
        <v>380.16</v>
      </c>
      <c r="P182" s="74" t="n">
        <v>0</v>
      </c>
      <c r="Q182" s="86" t="s">
        <v>346</v>
      </c>
    </row>
    <row r="183" customFormat="false" ht="78.35" hidden="false" customHeight="true" outlineLevel="0" collapsed="false">
      <c r="A183" s="72" t="s">
        <v>347</v>
      </c>
      <c r="B183" s="83" t="s">
        <v>348</v>
      </c>
      <c r="C183" s="74" t="n">
        <v>0</v>
      </c>
      <c r="D183" s="74" t="n">
        <v>0</v>
      </c>
      <c r="E183" s="74" t="n">
        <v>0</v>
      </c>
      <c r="F183" s="74" t="n">
        <v>0</v>
      </c>
      <c r="G183" s="74" t="n">
        <v>0</v>
      </c>
      <c r="H183" s="74" t="n">
        <v>0</v>
      </c>
      <c r="I183" s="74" t="n">
        <v>0</v>
      </c>
      <c r="J183" s="74" t="n">
        <v>0</v>
      </c>
      <c r="K183" s="74" t="n">
        <v>0</v>
      </c>
      <c r="L183" s="74" t="n">
        <v>0</v>
      </c>
      <c r="M183" s="74" t="n">
        <v>0</v>
      </c>
      <c r="N183" s="74" t="n">
        <v>0</v>
      </c>
      <c r="O183" s="74" t="n">
        <v>0</v>
      </c>
      <c r="P183" s="74" t="n">
        <v>0</v>
      </c>
      <c r="Q183" s="28"/>
    </row>
    <row r="184" customFormat="false" ht="108.2" hidden="false" customHeight="true" outlineLevel="0" collapsed="false">
      <c r="A184" s="72" t="s">
        <v>39</v>
      </c>
      <c r="B184" s="83" t="s">
        <v>349</v>
      </c>
      <c r="C184" s="74" t="n">
        <v>0</v>
      </c>
      <c r="D184" s="74" t="n">
        <v>0</v>
      </c>
      <c r="E184" s="74" t="n">
        <v>0</v>
      </c>
      <c r="F184" s="74" t="n">
        <v>0</v>
      </c>
      <c r="G184" s="74" t="n">
        <v>0</v>
      </c>
      <c r="H184" s="74" t="n">
        <v>0</v>
      </c>
      <c r="I184" s="74" t="n">
        <v>0</v>
      </c>
      <c r="J184" s="74" t="n">
        <v>0</v>
      </c>
      <c r="K184" s="74" t="n">
        <v>0</v>
      </c>
      <c r="L184" s="74" t="n">
        <v>0</v>
      </c>
      <c r="M184" s="74" t="n">
        <v>0</v>
      </c>
      <c r="N184" s="74" t="n">
        <v>0</v>
      </c>
      <c r="O184" s="74" t="n">
        <v>0</v>
      </c>
      <c r="P184" s="74" t="n">
        <v>0</v>
      </c>
      <c r="Q184" s="28"/>
    </row>
    <row r="185" customFormat="false" ht="15.75" hidden="false" customHeight="false" outlineLevel="0" collapsed="false">
      <c r="A185" s="72"/>
      <c r="B185" s="91" t="s">
        <v>350</v>
      </c>
      <c r="C185" s="80" t="n">
        <f aca="false">C176+C177+C178+C179+C181+C182+C183+C184</f>
        <v>480.96</v>
      </c>
      <c r="D185" s="80" t="n">
        <v>0</v>
      </c>
      <c r="E185" s="80" t="n">
        <v>0</v>
      </c>
      <c r="F185" s="80" t="n">
        <v>0</v>
      </c>
      <c r="G185" s="80" t="n">
        <v>0</v>
      </c>
      <c r="H185" s="80" t="n">
        <f aca="false">H176+H177+H178+H179+H181+H182+H183+H184</f>
        <v>480.96</v>
      </c>
      <c r="I185" s="80" t="n">
        <v>0</v>
      </c>
      <c r="J185" s="80" t="n">
        <f aca="false">J176+J177+J178+J179+J181+J182+J183+J184</f>
        <v>480.96</v>
      </c>
      <c r="K185" s="80" t="n">
        <v>0</v>
      </c>
      <c r="L185" s="80" t="n">
        <v>0</v>
      </c>
      <c r="M185" s="80" t="n">
        <v>0</v>
      </c>
      <c r="N185" s="80" t="n">
        <v>0</v>
      </c>
      <c r="O185" s="80" t="n">
        <f aca="false">O176+O177+O178+O179+O181+O182+O183+O184</f>
        <v>480.96</v>
      </c>
      <c r="P185" s="80" t="n">
        <v>0</v>
      </c>
      <c r="Q185" s="28"/>
    </row>
    <row r="186" customFormat="false" ht="55" hidden="false" customHeight="true" outlineLevel="0" collapsed="false">
      <c r="A186" s="72"/>
      <c r="B186" s="28"/>
      <c r="C186" s="58" t="s">
        <v>351</v>
      </c>
      <c r="D186" s="58"/>
      <c r="E186" s="58"/>
      <c r="F186" s="58"/>
      <c r="G186" s="58"/>
      <c r="H186" s="58"/>
      <c r="I186" s="58"/>
      <c r="J186" s="58"/>
      <c r="K186" s="58"/>
      <c r="L186" s="58"/>
      <c r="M186" s="58"/>
      <c r="N186" s="58"/>
      <c r="O186" s="58"/>
      <c r="P186" s="58"/>
      <c r="Q186" s="28"/>
    </row>
    <row r="187" customFormat="false" ht="74.6" hidden="false" customHeight="true" outlineLevel="0" collapsed="false">
      <c r="A187" s="72" t="s">
        <v>56</v>
      </c>
      <c r="B187" s="78" t="s">
        <v>352</v>
      </c>
      <c r="C187" s="74" t="n">
        <v>0</v>
      </c>
      <c r="D187" s="74" t="n">
        <v>0</v>
      </c>
      <c r="E187" s="74" t="n">
        <v>0</v>
      </c>
      <c r="F187" s="74" t="n">
        <v>0</v>
      </c>
      <c r="G187" s="74" t="n">
        <v>0</v>
      </c>
      <c r="H187" s="74" t="n">
        <v>0</v>
      </c>
      <c r="I187" s="74" t="n">
        <v>0</v>
      </c>
      <c r="J187" s="74" t="n">
        <v>0</v>
      </c>
      <c r="K187" s="74" t="n">
        <v>0</v>
      </c>
      <c r="L187" s="74" t="n">
        <v>0</v>
      </c>
      <c r="M187" s="74" t="n">
        <v>0</v>
      </c>
      <c r="N187" s="74" t="n">
        <v>0</v>
      </c>
      <c r="O187" s="74" t="n">
        <v>0</v>
      </c>
      <c r="P187" s="74" t="n">
        <v>0</v>
      </c>
      <c r="Q187" s="28"/>
    </row>
    <row r="188" customFormat="false" ht="104.45" hidden="false" customHeight="true" outlineLevel="0" collapsed="false">
      <c r="A188" s="72" t="s">
        <v>59</v>
      </c>
      <c r="B188" s="78" t="s">
        <v>353</v>
      </c>
      <c r="C188" s="74" t="n">
        <v>0</v>
      </c>
      <c r="D188" s="74" t="n">
        <v>0</v>
      </c>
      <c r="E188" s="74" t="n">
        <v>0</v>
      </c>
      <c r="F188" s="74" t="n">
        <v>0</v>
      </c>
      <c r="G188" s="74" t="n">
        <v>0</v>
      </c>
      <c r="H188" s="74" t="n">
        <v>0</v>
      </c>
      <c r="I188" s="74" t="n">
        <v>0</v>
      </c>
      <c r="J188" s="74" t="n">
        <v>0</v>
      </c>
      <c r="K188" s="74" t="n">
        <v>0</v>
      </c>
      <c r="L188" s="74" t="n">
        <v>0</v>
      </c>
      <c r="M188" s="74" t="n">
        <v>0</v>
      </c>
      <c r="N188" s="74" t="n">
        <v>0</v>
      </c>
      <c r="O188" s="74" t="n">
        <v>0</v>
      </c>
      <c r="P188" s="74" t="n">
        <v>0</v>
      </c>
      <c r="Q188" s="28"/>
    </row>
    <row r="189" customFormat="false" ht="77.4" hidden="false" customHeight="true" outlineLevel="0" collapsed="false">
      <c r="A189" s="72" t="s">
        <v>61</v>
      </c>
      <c r="B189" s="78" t="s">
        <v>354</v>
      </c>
      <c r="C189" s="74" t="n">
        <v>0</v>
      </c>
      <c r="D189" s="74" t="n">
        <v>0</v>
      </c>
      <c r="E189" s="74" t="n">
        <v>0</v>
      </c>
      <c r="F189" s="74" t="n">
        <v>0</v>
      </c>
      <c r="G189" s="74" t="n">
        <v>0</v>
      </c>
      <c r="H189" s="74" t="n">
        <v>0</v>
      </c>
      <c r="I189" s="74" t="n">
        <v>0</v>
      </c>
      <c r="J189" s="74" t="n">
        <v>0</v>
      </c>
      <c r="K189" s="74" t="n">
        <v>0</v>
      </c>
      <c r="L189" s="74" t="n">
        <v>0</v>
      </c>
      <c r="M189" s="74" t="n">
        <v>0</v>
      </c>
      <c r="N189" s="74" t="n">
        <v>0</v>
      </c>
      <c r="O189" s="74" t="n">
        <v>0</v>
      </c>
      <c r="P189" s="74" t="n">
        <v>0</v>
      </c>
      <c r="Q189" s="28"/>
    </row>
    <row r="190" customFormat="false" ht="54.1" hidden="false" customHeight="true" outlineLevel="0" collapsed="false">
      <c r="A190" s="72" t="s">
        <v>195</v>
      </c>
      <c r="B190" s="78" t="s">
        <v>355</v>
      </c>
      <c r="C190" s="74" t="n">
        <v>0</v>
      </c>
      <c r="D190" s="74" t="n">
        <v>0</v>
      </c>
      <c r="E190" s="74" t="n">
        <v>0</v>
      </c>
      <c r="F190" s="74" t="n">
        <v>0</v>
      </c>
      <c r="G190" s="74" t="n">
        <v>0</v>
      </c>
      <c r="H190" s="74" t="n">
        <v>0</v>
      </c>
      <c r="I190" s="74" t="n">
        <v>0</v>
      </c>
      <c r="J190" s="74" t="n">
        <v>0</v>
      </c>
      <c r="K190" s="74" t="n">
        <v>0</v>
      </c>
      <c r="L190" s="74" t="n">
        <v>0</v>
      </c>
      <c r="M190" s="74" t="n">
        <v>0</v>
      </c>
      <c r="N190" s="74" t="n">
        <v>0</v>
      </c>
      <c r="O190" s="74" t="n">
        <v>0</v>
      </c>
      <c r="P190" s="74" t="n">
        <v>0</v>
      </c>
      <c r="Q190" s="28"/>
    </row>
    <row r="191" customFormat="false" ht="99.8" hidden="false" customHeight="false" outlineLevel="0" collapsed="false">
      <c r="A191" s="72" t="s">
        <v>197</v>
      </c>
      <c r="B191" s="78" t="s">
        <v>356</v>
      </c>
      <c r="C191" s="74" t="n">
        <v>0</v>
      </c>
      <c r="D191" s="74" t="n">
        <v>0</v>
      </c>
      <c r="E191" s="74" t="n">
        <v>0</v>
      </c>
      <c r="F191" s="74" t="n">
        <v>0</v>
      </c>
      <c r="G191" s="74" t="n">
        <v>0</v>
      </c>
      <c r="H191" s="74" t="n">
        <v>0</v>
      </c>
      <c r="I191" s="74" t="n">
        <v>0</v>
      </c>
      <c r="J191" s="74" t="n">
        <v>0</v>
      </c>
      <c r="K191" s="74" t="n">
        <v>0</v>
      </c>
      <c r="L191" s="74" t="n">
        <v>0</v>
      </c>
      <c r="M191" s="74" t="n">
        <v>0</v>
      </c>
      <c r="N191" s="74" t="n">
        <v>0</v>
      </c>
      <c r="O191" s="74" t="n">
        <v>0</v>
      </c>
      <c r="P191" s="74" t="n">
        <v>0</v>
      </c>
      <c r="Q191" s="28"/>
    </row>
    <row r="192" customFormat="false" ht="105.4" hidden="false" customHeight="true" outlineLevel="0" collapsed="false">
      <c r="A192" s="72" t="s">
        <v>199</v>
      </c>
      <c r="B192" s="78" t="s">
        <v>357</v>
      </c>
      <c r="C192" s="74" t="n">
        <v>0</v>
      </c>
      <c r="D192" s="74" t="n">
        <v>0</v>
      </c>
      <c r="E192" s="74" t="n">
        <v>0</v>
      </c>
      <c r="F192" s="74" t="n">
        <v>0</v>
      </c>
      <c r="G192" s="74" t="n">
        <v>0</v>
      </c>
      <c r="H192" s="74" t="n">
        <v>0</v>
      </c>
      <c r="I192" s="74" t="n">
        <v>0</v>
      </c>
      <c r="J192" s="74" t="n">
        <v>0</v>
      </c>
      <c r="K192" s="74" t="n">
        <v>0</v>
      </c>
      <c r="L192" s="74" t="n">
        <v>0</v>
      </c>
      <c r="M192" s="74" t="n">
        <v>0</v>
      </c>
      <c r="N192" s="74" t="n">
        <v>0</v>
      </c>
      <c r="O192" s="74" t="n">
        <v>0</v>
      </c>
      <c r="P192" s="74" t="n">
        <v>0</v>
      </c>
      <c r="Q192" s="28"/>
    </row>
    <row r="193" customFormat="false" ht="15.75" hidden="false" customHeight="false" outlineLevel="0" collapsed="false">
      <c r="A193" s="72"/>
      <c r="B193" s="82" t="s">
        <v>358</v>
      </c>
      <c r="C193" s="80" t="n">
        <v>0</v>
      </c>
      <c r="D193" s="80" t="n">
        <v>0</v>
      </c>
      <c r="E193" s="80" t="n">
        <v>0</v>
      </c>
      <c r="F193" s="80" t="n">
        <v>0</v>
      </c>
      <c r="G193" s="80" t="n">
        <v>0</v>
      </c>
      <c r="H193" s="80" t="n">
        <v>0</v>
      </c>
      <c r="I193" s="80" t="n">
        <v>0</v>
      </c>
      <c r="J193" s="80" t="n">
        <v>0</v>
      </c>
      <c r="K193" s="80" t="n">
        <v>0</v>
      </c>
      <c r="L193" s="80" t="n">
        <v>0</v>
      </c>
      <c r="M193" s="80" t="n">
        <v>0</v>
      </c>
      <c r="N193" s="80" t="n">
        <v>0</v>
      </c>
      <c r="O193" s="80" t="n">
        <v>0</v>
      </c>
      <c r="P193" s="80" t="n">
        <v>0</v>
      </c>
      <c r="Q193" s="82"/>
    </row>
    <row r="194" customFormat="false" ht="56.9" hidden="false" customHeight="true" outlineLevel="0" collapsed="false">
      <c r="A194" s="72"/>
      <c r="B194" s="28"/>
      <c r="C194" s="58" t="s">
        <v>359</v>
      </c>
      <c r="D194" s="58"/>
      <c r="E194" s="58"/>
      <c r="F194" s="58"/>
      <c r="G194" s="58"/>
      <c r="H194" s="58"/>
      <c r="I194" s="58"/>
      <c r="J194" s="58"/>
      <c r="K194" s="58"/>
      <c r="L194" s="58"/>
      <c r="M194" s="58"/>
      <c r="N194" s="58"/>
      <c r="O194" s="58"/>
      <c r="P194" s="58"/>
      <c r="Q194" s="28"/>
    </row>
    <row r="195" customFormat="false" ht="82.05" hidden="false" customHeight="true" outlineLevel="0" collapsed="false">
      <c r="A195" s="72" t="s">
        <v>65</v>
      </c>
      <c r="B195" s="78" t="s">
        <v>360</v>
      </c>
      <c r="C195" s="74" t="n">
        <v>0</v>
      </c>
      <c r="D195" s="74" t="n">
        <v>0</v>
      </c>
      <c r="E195" s="74" t="n">
        <v>0</v>
      </c>
      <c r="F195" s="74" t="n">
        <v>0</v>
      </c>
      <c r="G195" s="74" t="n">
        <v>0</v>
      </c>
      <c r="H195" s="74" t="n">
        <v>0</v>
      </c>
      <c r="I195" s="74" t="n">
        <v>0</v>
      </c>
      <c r="J195" s="74" t="n">
        <v>0</v>
      </c>
      <c r="K195" s="74" t="n">
        <v>0</v>
      </c>
      <c r="L195" s="74" t="n">
        <v>0</v>
      </c>
      <c r="M195" s="74" t="n">
        <v>0</v>
      </c>
      <c r="N195" s="74" t="n">
        <v>0</v>
      </c>
      <c r="O195" s="74" t="n">
        <v>0</v>
      </c>
      <c r="P195" s="74" t="n">
        <v>0</v>
      </c>
      <c r="Q195" s="28"/>
    </row>
    <row r="196" customFormat="false" ht="64.35" hidden="false" customHeight="true" outlineLevel="0" collapsed="false">
      <c r="A196" s="72" t="s">
        <v>67</v>
      </c>
      <c r="B196" s="78" t="s">
        <v>361</v>
      </c>
      <c r="C196" s="74" t="n">
        <v>0</v>
      </c>
      <c r="D196" s="74" t="n">
        <v>0</v>
      </c>
      <c r="E196" s="74" t="n">
        <v>0</v>
      </c>
      <c r="F196" s="74" t="n">
        <v>0</v>
      </c>
      <c r="G196" s="74" t="n">
        <v>0</v>
      </c>
      <c r="H196" s="74" t="n">
        <v>0</v>
      </c>
      <c r="I196" s="74" t="n">
        <v>0</v>
      </c>
      <c r="J196" s="74" t="n">
        <v>0</v>
      </c>
      <c r="K196" s="74" t="n">
        <v>0</v>
      </c>
      <c r="L196" s="74" t="n">
        <v>0</v>
      </c>
      <c r="M196" s="74" t="n">
        <v>0</v>
      </c>
      <c r="N196" s="74" t="n">
        <v>0</v>
      </c>
      <c r="O196" s="74" t="n">
        <v>0</v>
      </c>
      <c r="P196" s="74" t="n">
        <v>0</v>
      </c>
      <c r="Q196" s="28"/>
    </row>
    <row r="197" customFormat="false" ht="54.1" hidden="false" customHeight="true" outlineLevel="0" collapsed="false">
      <c r="A197" s="72" t="s">
        <v>97</v>
      </c>
      <c r="B197" s="78" t="s">
        <v>362</v>
      </c>
      <c r="C197" s="74" t="n">
        <v>0</v>
      </c>
      <c r="D197" s="74" t="n">
        <v>0</v>
      </c>
      <c r="E197" s="74" t="n">
        <v>0</v>
      </c>
      <c r="F197" s="74" t="n">
        <v>0</v>
      </c>
      <c r="G197" s="74" t="n">
        <v>0</v>
      </c>
      <c r="H197" s="74" t="n">
        <v>0</v>
      </c>
      <c r="I197" s="74" t="n">
        <v>0</v>
      </c>
      <c r="J197" s="74" t="n">
        <v>0</v>
      </c>
      <c r="K197" s="74" t="n">
        <v>0</v>
      </c>
      <c r="L197" s="74" t="n">
        <v>0</v>
      </c>
      <c r="M197" s="74" t="n">
        <v>0</v>
      </c>
      <c r="N197" s="74" t="n">
        <v>0</v>
      </c>
      <c r="O197" s="74" t="n">
        <v>0</v>
      </c>
      <c r="P197" s="74" t="n">
        <v>0</v>
      </c>
      <c r="Q197" s="28"/>
    </row>
    <row r="198" customFormat="false" ht="56.9" hidden="false" customHeight="true" outlineLevel="0" collapsed="false">
      <c r="A198" s="72" t="s">
        <v>108</v>
      </c>
      <c r="B198" s="78" t="s">
        <v>363</v>
      </c>
      <c r="C198" s="74" t="n">
        <v>0</v>
      </c>
      <c r="D198" s="74" t="n">
        <v>0</v>
      </c>
      <c r="E198" s="74" t="n">
        <v>0</v>
      </c>
      <c r="F198" s="74" t="n">
        <v>0</v>
      </c>
      <c r="G198" s="74" t="n">
        <v>0</v>
      </c>
      <c r="H198" s="74" t="n">
        <v>0</v>
      </c>
      <c r="I198" s="74" t="n">
        <v>0</v>
      </c>
      <c r="J198" s="74" t="n">
        <v>0</v>
      </c>
      <c r="K198" s="74" t="n">
        <v>0</v>
      </c>
      <c r="L198" s="74" t="n">
        <v>0</v>
      </c>
      <c r="M198" s="74" t="n">
        <v>0</v>
      </c>
      <c r="N198" s="74" t="n">
        <v>0</v>
      </c>
      <c r="O198" s="74" t="n">
        <v>0</v>
      </c>
      <c r="P198" s="74" t="n">
        <v>0</v>
      </c>
      <c r="Q198" s="28"/>
    </row>
    <row r="199" customFormat="false" ht="69" hidden="false" customHeight="true" outlineLevel="0" collapsed="false">
      <c r="A199" s="72" t="s">
        <v>115</v>
      </c>
      <c r="B199" s="78" t="s">
        <v>364</v>
      </c>
      <c r="C199" s="74" t="n">
        <v>0</v>
      </c>
      <c r="D199" s="74" t="n">
        <v>0</v>
      </c>
      <c r="E199" s="74" t="n">
        <v>0</v>
      </c>
      <c r="F199" s="74" t="n">
        <v>0</v>
      </c>
      <c r="G199" s="74" t="n">
        <v>0</v>
      </c>
      <c r="H199" s="74" t="n">
        <v>0</v>
      </c>
      <c r="I199" s="74" t="n">
        <v>0</v>
      </c>
      <c r="J199" s="74" t="n">
        <v>0</v>
      </c>
      <c r="K199" s="74" t="n">
        <v>0</v>
      </c>
      <c r="L199" s="74" t="n">
        <v>0</v>
      </c>
      <c r="M199" s="74" t="n">
        <v>0</v>
      </c>
      <c r="N199" s="74" t="n">
        <v>0</v>
      </c>
      <c r="O199" s="74" t="n">
        <v>0</v>
      </c>
      <c r="P199" s="74" t="n">
        <v>0</v>
      </c>
      <c r="Q199" s="28"/>
    </row>
    <row r="200" customFormat="false" ht="77.6" hidden="false" customHeight="false" outlineLevel="0" collapsed="false">
      <c r="A200" s="72" t="s">
        <v>365</v>
      </c>
      <c r="B200" s="78" t="s">
        <v>366</v>
      </c>
      <c r="C200" s="74" t="n">
        <v>0</v>
      </c>
      <c r="D200" s="74" t="n">
        <v>0</v>
      </c>
      <c r="E200" s="74" t="n">
        <v>0</v>
      </c>
      <c r="F200" s="74" t="n">
        <v>0</v>
      </c>
      <c r="G200" s="74" t="n">
        <v>0</v>
      </c>
      <c r="H200" s="74" t="n">
        <v>0</v>
      </c>
      <c r="I200" s="74" t="n">
        <v>0</v>
      </c>
      <c r="J200" s="74" t="n">
        <v>0</v>
      </c>
      <c r="K200" s="74" t="n">
        <v>0</v>
      </c>
      <c r="L200" s="74" t="n">
        <v>0</v>
      </c>
      <c r="M200" s="74" t="n">
        <v>0</v>
      </c>
      <c r="N200" s="74" t="n">
        <v>0</v>
      </c>
      <c r="O200" s="74" t="n">
        <v>0</v>
      </c>
      <c r="P200" s="74" t="n">
        <v>0</v>
      </c>
      <c r="Q200" s="28"/>
    </row>
    <row r="201" customFormat="false" ht="90.25" hidden="false" customHeight="false" outlineLevel="0" collapsed="false">
      <c r="A201" s="72" t="s">
        <v>367</v>
      </c>
      <c r="B201" s="78" t="s">
        <v>368</v>
      </c>
      <c r="C201" s="74" t="n">
        <v>0</v>
      </c>
      <c r="D201" s="74" t="n">
        <v>0</v>
      </c>
      <c r="E201" s="74" t="n">
        <v>0</v>
      </c>
      <c r="F201" s="74" t="n">
        <v>0</v>
      </c>
      <c r="G201" s="74" t="n">
        <v>0</v>
      </c>
      <c r="H201" s="74" t="n">
        <v>0</v>
      </c>
      <c r="I201" s="74" t="n">
        <v>0</v>
      </c>
      <c r="J201" s="74" t="n">
        <v>0</v>
      </c>
      <c r="K201" s="74" t="n">
        <v>0</v>
      </c>
      <c r="L201" s="74" t="n">
        <v>0</v>
      </c>
      <c r="M201" s="74" t="n">
        <v>0</v>
      </c>
      <c r="N201" s="74" t="n">
        <v>0</v>
      </c>
      <c r="O201" s="74" t="n">
        <v>0</v>
      </c>
      <c r="P201" s="74" t="n">
        <v>0</v>
      </c>
      <c r="Q201" s="28"/>
    </row>
    <row r="202" customFormat="false" ht="64.35" hidden="false" customHeight="true" outlineLevel="0" collapsed="false">
      <c r="A202" s="72" t="s">
        <v>369</v>
      </c>
      <c r="B202" s="86" t="s">
        <v>370</v>
      </c>
      <c r="C202" s="74" t="n">
        <v>0</v>
      </c>
      <c r="D202" s="74" t="n">
        <v>0</v>
      </c>
      <c r="E202" s="74" t="n">
        <v>0</v>
      </c>
      <c r="F202" s="74" t="n">
        <v>0</v>
      </c>
      <c r="G202" s="74" t="n">
        <v>0</v>
      </c>
      <c r="H202" s="74" t="n">
        <v>0</v>
      </c>
      <c r="I202" s="74" t="n">
        <v>0</v>
      </c>
      <c r="J202" s="74" t="n">
        <v>0</v>
      </c>
      <c r="K202" s="74" t="n">
        <v>0</v>
      </c>
      <c r="L202" s="74" t="n">
        <v>0</v>
      </c>
      <c r="M202" s="74" t="n">
        <v>0</v>
      </c>
      <c r="N202" s="74" t="n">
        <v>0</v>
      </c>
      <c r="O202" s="74" t="n">
        <v>0</v>
      </c>
      <c r="P202" s="74" t="n">
        <v>0</v>
      </c>
      <c r="Q202" s="28"/>
    </row>
    <row r="203" customFormat="false" ht="22.35" hidden="false" customHeight="true" outlineLevel="0" collapsed="false">
      <c r="A203" s="72" t="s">
        <v>371</v>
      </c>
      <c r="B203" s="86" t="s">
        <v>372</v>
      </c>
      <c r="C203" s="74" t="n">
        <v>0</v>
      </c>
      <c r="D203" s="74" t="n">
        <v>0</v>
      </c>
      <c r="E203" s="74" t="n">
        <v>0</v>
      </c>
      <c r="F203" s="74" t="n">
        <v>0</v>
      </c>
      <c r="G203" s="74" t="n">
        <v>0</v>
      </c>
      <c r="H203" s="74" t="n">
        <v>0</v>
      </c>
      <c r="I203" s="74" t="n">
        <v>0</v>
      </c>
      <c r="J203" s="74" t="n">
        <v>0</v>
      </c>
      <c r="K203" s="74" t="n">
        <v>0</v>
      </c>
      <c r="L203" s="74" t="n">
        <v>0</v>
      </c>
      <c r="M203" s="74" t="n">
        <v>0</v>
      </c>
      <c r="N203" s="74" t="n">
        <v>0</v>
      </c>
      <c r="O203" s="74" t="n">
        <v>0</v>
      </c>
      <c r="P203" s="74" t="n">
        <v>0</v>
      </c>
      <c r="Q203" s="28"/>
    </row>
    <row r="204" customFormat="false" ht="111" hidden="false" customHeight="true" outlineLevel="0" collapsed="false">
      <c r="A204" s="72" t="s">
        <v>373</v>
      </c>
      <c r="B204" s="86" t="s">
        <v>374</v>
      </c>
      <c r="C204" s="74" t="n">
        <v>0</v>
      </c>
      <c r="D204" s="74" t="n">
        <v>0</v>
      </c>
      <c r="E204" s="74" t="n">
        <v>0</v>
      </c>
      <c r="F204" s="74" t="n">
        <v>0</v>
      </c>
      <c r="G204" s="74" t="n">
        <v>0</v>
      </c>
      <c r="H204" s="74" t="n">
        <v>0</v>
      </c>
      <c r="I204" s="74" t="n">
        <v>0</v>
      </c>
      <c r="J204" s="74" t="n">
        <v>0</v>
      </c>
      <c r="K204" s="74" t="n">
        <v>0</v>
      </c>
      <c r="L204" s="74" t="n">
        <v>0</v>
      </c>
      <c r="M204" s="74" t="n">
        <v>0</v>
      </c>
      <c r="N204" s="74" t="n">
        <v>0</v>
      </c>
      <c r="O204" s="74" t="n">
        <v>0</v>
      </c>
      <c r="P204" s="74" t="n">
        <v>0</v>
      </c>
      <c r="Q204" s="28"/>
    </row>
    <row r="205" customFormat="false" ht="66.2" hidden="false" customHeight="true" outlineLevel="0" collapsed="false">
      <c r="A205" s="72" t="s">
        <v>375</v>
      </c>
      <c r="B205" s="95" t="s">
        <v>376</v>
      </c>
      <c r="C205" s="74" t="n">
        <v>0</v>
      </c>
      <c r="D205" s="74" t="n">
        <v>0</v>
      </c>
      <c r="E205" s="74" t="n">
        <v>0</v>
      </c>
      <c r="F205" s="74" t="n">
        <v>0</v>
      </c>
      <c r="G205" s="74" t="n">
        <v>0</v>
      </c>
      <c r="H205" s="74" t="n">
        <v>0</v>
      </c>
      <c r="I205" s="74" t="n">
        <v>0</v>
      </c>
      <c r="J205" s="74" t="n">
        <v>0</v>
      </c>
      <c r="K205" s="74" t="n">
        <v>0</v>
      </c>
      <c r="L205" s="74" t="n">
        <v>0</v>
      </c>
      <c r="M205" s="74" t="n">
        <v>0</v>
      </c>
      <c r="N205" s="74" t="n">
        <v>0</v>
      </c>
      <c r="O205" s="74" t="n">
        <v>0</v>
      </c>
      <c r="P205" s="74" t="n">
        <v>0</v>
      </c>
      <c r="Q205" s="28"/>
    </row>
    <row r="206" customFormat="false" ht="63.4" hidden="false" customHeight="true" outlineLevel="0" collapsed="false">
      <c r="A206" s="72" t="s">
        <v>377</v>
      </c>
      <c r="B206" s="95" t="s">
        <v>378</v>
      </c>
      <c r="C206" s="76" t="n">
        <v>97.235</v>
      </c>
      <c r="D206" s="74" t="n">
        <v>0</v>
      </c>
      <c r="E206" s="74" t="n">
        <v>0</v>
      </c>
      <c r="F206" s="74" t="n">
        <v>0</v>
      </c>
      <c r="G206" s="74" t="n">
        <v>0</v>
      </c>
      <c r="H206" s="76" t="n">
        <v>97.235</v>
      </c>
      <c r="I206" s="74" t="n">
        <v>0</v>
      </c>
      <c r="J206" s="76" t="n">
        <v>97.235</v>
      </c>
      <c r="K206" s="74" t="n">
        <v>0</v>
      </c>
      <c r="L206" s="74" t="n">
        <v>0</v>
      </c>
      <c r="M206" s="74" t="n">
        <v>0</v>
      </c>
      <c r="N206" s="74" t="n">
        <v>0</v>
      </c>
      <c r="O206" s="76" t="n">
        <v>97.235</v>
      </c>
      <c r="P206" s="74" t="n">
        <v>0</v>
      </c>
      <c r="Q206" s="86" t="s">
        <v>379</v>
      </c>
    </row>
    <row r="207" customFormat="false" ht="61.55" hidden="false" customHeight="true" outlineLevel="0" collapsed="false">
      <c r="A207" s="72" t="s">
        <v>380</v>
      </c>
      <c r="B207" s="78" t="s">
        <v>381</v>
      </c>
      <c r="C207" s="74" t="n">
        <v>0</v>
      </c>
      <c r="D207" s="74" t="n">
        <v>0</v>
      </c>
      <c r="E207" s="74" t="n">
        <v>0</v>
      </c>
      <c r="F207" s="74" t="n">
        <v>0</v>
      </c>
      <c r="G207" s="74" t="n">
        <v>0</v>
      </c>
      <c r="H207" s="74" t="n">
        <v>0</v>
      </c>
      <c r="I207" s="74" t="n">
        <v>0</v>
      </c>
      <c r="J207" s="74" t="n">
        <v>0</v>
      </c>
      <c r="K207" s="74" t="n">
        <v>0</v>
      </c>
      <c r="L207" s="74" t="n">
        <v>0</v>
      </c>
      <c r="M207" s="74" t="n">
        <v>0</v>
      </c>
      <c r="N207" s="74" t="n">
        <v>0</v>
      </c>
      <c r="O207" s="74" t="n">
        <v>0</v>
      </c>
      <c r="P207" s="74" t="n">
        <v>0</v>
      </c>
      <c r="Q207" s="28"/>
    </row>
    <row r="208" customFormat="false" ht="39.15" hidden="false" customHeight="true" outlineLevel="0" collapsed="false">
      <c r="A208" s="72" t="s">
        <v>382</v>
      </c>
      <c r="B208" s="78" t="s">
        <v>383</v>
      </c>
      <c r="C208" s="74" t="n">
        <v>0</v>
      </c>
      <c r="D208" s="74" t="n">
        <v>0</v>
      </c>
      <c r="E208" s="74" t="n">
        <v>0</v>
      </c>
      <c r="F208" s="74" t="n">
        <v>0</v>
      </c>
      <c r="G208" s="74" t="n">
        <v>0</v>
      </c>
      <c r="H208" s="74" t="n">
        <v>0</v>
      </c>
      <c r="I208" s="74" t="n">
        <v>0</v>
      </c>
      <c r="J208" s="74" t="n">
        <v>0</v>
      </c>
      <c r="K208" s="74" t="n">
        <v>0</v>
      </c>
      <c r="L208" s="74" t="n">
        <v>0</v>
      </c>
      <c r="M208" s="74" t="n">
        <v>0</v>
      </c>
      <c r="N208" s="74" t="n">
        <v>0</v>
      </c>
      <c r="O208" s="74" t="n">
        <v>0</v>
      </c>
      <c r="P208" s="74" t="n">
        <v>0</v>
      </c>
      <c r="Q208" s="28"/>
    </row>
    <row r="209" customFormat="false" ht="51.3" hidden="false" customHeight="true" outlineLevel="0" collapsed="false">
      <c r="A209" s="72" t="s">
        <v>384</v>
      </c>
      <c r="B209" s="78" t="s">
        <v>385</v>
      </c>
      <c r="C209" s="74" t="n">
        <v>0</v>
      </c>
      <c r="D209" s="74" t="n">
        <v>0</v>
      </c>
      <c r="E209" s="74" t="n">
        <v>0</v>
      </c>
      <c r="F209" s="74" t="n">
        <v>0</v>
      </c>
      <c r="G209" s="74" t="n">
        <v>0</v>
      </c>
      <c r="H209" s="74" t="n">
        <v>0</v>
      </c>
      <c r="I209" s="74" t="n">
        <v>0</v>
      </c>
      <c r="J209" s="74" t="n">
        <v>0</v>
      </c>
      <c r="K209" s="74" t="n">
        <v>0</v>
      </c>
      <c r="L209" s="74" t="n">
        <v>0</v>
      </c>
      <c r="M209" s="74" t="n">
        <v>0</v>
      </c>
      <c r="N209" s="74" t="n">
        <v>0</v>
      </c>
      <c r="O209" s="74" t="n">
        <v>0</v>
      </c>
      <c r="P209" s="74" t="n">
        <v>0</v>
      </c>
      <c r="Q209" s="28"/>
    </row>
    <row r="210" customFormat="false" ht="64.35" hidden="false" customHeight="true" outlineLevel="0" collapsed="false">
      <c r="A210" s="72" t="s">
        <v>386</v>
      </c>
      <c r="B210" s="92" t="s">
        <v>387</v>
      </c>
      <c r="C210" s="74" t="n">
        <v>0</v>
      </c>
      <c r="D210" s="74" t="n">
        <v>0</v>
      </c>
      <c r="E210" s="74" t="n">
        <v>0</v>
      </c>
      <c r="F210" s="74" t="n">
        <v>0</v>
      </c>
      <c r="G210" s="74" t="n">
        <v>0</v>
      </c>
      <c r="H210" s="74" t="n">
        <v>0</v>
      </c>
      <c r="I210" s="74" t="n">
        <v>0</v>
      </c>
      <c r="J210" s="74" t="n">
        <v>0</v>
      </c>
      <c r="K210" s="74" t="n">
        <v>0</v>
      </c>
      <c r="L210" s="74" t="n">
        <v>0</v>
      </c>
      <c r="M210" s="74" t="n">
        <v>0</v>
      </c>
      <c r="N210" s="74" t="n">
        <v>0</v>
      </c>
      <c r="O210" s="74" t="n">
        <v>0</v>
      </c>
      <c r="P210" s="74" t="n">
        <v>0</v>
      </c>
      <c r="Q210" s="28"/>
    </row>
    <row r="211" customFormat="false" ht="32.6" hidden="false" customHeight="true" outlineLevel="0" collapsed="false">
      <c r="A211" s="72" t="s">
        <v>388</v>
      </c>
      <c r="B211" s="92" t="s">
        <v>389</v>
      </c>
      <c r="C211" s="76" t="n">
        <v>3.48</v>
      </c>
      <c r="D211" s="74" t="n">
        <v>0</v>
      </c>
      <c r="E211" s="74" t="n">
        <v>0</v>
      </c>
      <c r="F211" s="74" t="n">
        <v>0</v>
      </c>
      <c r="G211" s="74" t="n">
        <v>0</v>
      </c>
      <c r="H211" s="76" t="n">
        <v>3.48</v>
      </c>
      <c r="I211" s="74" t="n">
        <v>0</v>
      </c>
      <c r="J211" s="76" t="n">
        <v>3.48</v>
      </c>
      <c r="K211" s="74" t="n">
        <v>0</v>
      </c>
      <c r="L211" s="74" t="n">
        <v>0</v>
      </c>
      <c r="M211" s="74" t="n">
        <v>0</v>
      </c>
      <c r="N211" s="74" t="n">
        <v>0</v>
      </c>
      <c r="O211" s="76" t="n">
        <v>3.48</v>
      </c>
      <c r="P211" s="74" t="n">
        <v>0</v>
      </c>
      <c r="Q211" s="83" t="s">
        <v>390</v>
      </c>
    </row>
    <row r="212" customFormat="false" ht="148.3" hidden="false" customHeight="true" outlineLevel="0" collapsed="false">
      <c r="A212" s="72" t="s">
        <v>391</v>
      </c>
      <c r="B212" s="78" t="s">
        <v>392</v>
      </c>
      <c r="C212" s="74" t="n">
        <v>0</v>
      </c>
      <c r="D212" s="74" t="n">
        <v>0</v>
      </c>
      <c r="E212" s="74" t="n">
        <v>0</v>
      </c>
      <c r="F212" s="74" t="n">
        <v>0</v>
      </c>
      <c r="G212" s="74" t="n">
        <v>0</v>
      </c>
      <c r="H212" s="74" t="n">
        <v>0</v>
      </c>
      <c r="I212" s="74" t="n">
        <v>0</v>
      </c>
      <c r="J212" s="74" t="n">
        <v>0</v>
      </c>
      <c r="K212" s="74" t="n">
        <v>0</v>
      </c>
      <c r="L212" s="74" t="n">
        <v>0</v>
      </c>
      <c r="M212" s="74" t="n">
        <v>0</v>
      </c>
      <c r="N212" s="74" t="n">
        <v>0</v>
      </c>
      <c r="O212" s="74" t="n">
        <v>0</v>
      </c>
      <c r="P212" s="74" t="n">
        <v>0</v>
      </c>
      <c r="Q212" s="28"/>
    </row>
    <row r="213" customFormat="false" ht="68.05" hidden="false" customHeight="true" outlineLevel="0" collapsed="false">
      <c r="A213" s="72" t="s">
        <v>393</v>
      </c>
      <c r="B213" s="78" t="s">
        <v>394</v>
      </c>
      <c r="C213" s="74" t="n">
        <v>0</v>
      </c>
      <c r="D213" s="74" t="n">
        <v>0</v>
      </c>
      <c r="E213" s="74" t="n">
        <v>0</v>
      </c>
      <c r="F213" s="74" t="n">
        <v>0</v>
      </c>
      <c r="G213" s="74" t="n">
        <v>0</v>
      </c>
      <c r="H213" s="74" t="n">
        <v>0</v>
      </c>
      <c r="I213" s="74" t="n">
        <v>0</v>
      </c>
      <c r="J213" s="74" t="n">
        <v>0</v>
      </c>
      <c r="K213" s="74" t="n">
        <v>0</v>
      </c>
      <c r="L213" s="74" t="n">
        <v>0</v>
      </c>
      <c r="M213" s="74" t="n">
        <v>0</v>
      </c>
      <c r="N213" s="74" t="n">
        <v>0</v>
      </c>
      <c r="O213" s="74" t="n">
        <v>0</v>
      </c>
      <c r="P213" s="74" t="n">
        <v>0</v>
      </c>
      <c r="Q213" s="28"/>
    </row>
    <row r="214" customFormat="false" ht="62.45" hidden="false" customHeight="true" outlineLevel="0" collapsed="false">
      <c r="A214" s="72" t="s">
        <v>395</v>
      </c>
      <c r="B214" s="78" t="s">
        <v>396</v>
      </c>
      <c r="C214" s="74" t="n">
        <v>0</v>
      </c>
      <c r="D214" s="74" t="n">
        <v>0</v>
      </c>
      <c r="E214" s="74" t="n">
        <v>0</v>
      </c>
      <c r="F214" s="74" t="n">
        <v>0</v>
      </c>
      <c r="G214" s="74" t="n">
        <v>0</v>
      </c>
      <c r="H214" s="74" t="n">
        <v>0</v>
      </c>
      <c r="I214" s="74" t="n">
        <v>0</v>
      </c>
      <c r="J214" s="74" t="n">
        <v>0</v>
      </c>
      <c r="K214" s="74" t="n">
        <v>0</v>
      </c>
      <c r="L214" s="74" t="n">
        <v>0</v>
      </c>
      <c r="M214" s="74" t="n">
        <v>0</v>
      </c>
      <c r="N214" s="74" t="n">
        <v>0</v>
      </c>
      <c r="O214" s="74" t="n">
        <v>0</v>
      </c>
      <c r="P214" s="74" t="n">
        <v>0</v>
      </c>
      <c r="Q214" s="28"/>
    </row>
    <row r="215" customFormat="false" ht="66.2" hidden="false" customHeight="true" outlineLevel="0" collapsed="false">
      <c r="A215" s="72" t="s">
        <v>397</v>
      </c>
      <c r="B215" s="78" t="s">
        <v>398</v>
      </c>
      <c r="C215" s="74" t="n">
        <v>0</v>
      </c>
      <c r="D215" s="74" t="n">
        <v>0</v>
      </c>
      <c r="E215" s="74" t="n">
        <v>0</v>
      </c>
      <c r="F215" s="74" t="n">
        <v>0</v>
      </c>
      <c r="G215" s="74" t="n">
        <v>0</v>
      </c>
      <c r="H215" s="74" t="n">
        <v>0</v>
      </c>
      <c r="I215" s="74" t="n">
        <v>0</v>
      </c>
      <c r="J215" s="74" t="n">
        <v>0</v>
      </c>
      <c r="K215" s="74" t="n">
        <v>0</v>
      </c>
      <c r="L215" s="74" t="n">
        <v>0</v>
      </c>
      <c r="M215" s="74" t="n">
        <v>0</v>
      </c>
      <c r="N215" s="74" t="n">
        <v>0</v>
      </c>
      <c r="O215" s="74" t="n">
        <v>0</v>
      </c>
      <c r="P215" s="74" t="n">
        <v>0</v>
      </c>
      <c r="Q215" s="28"/>
    </row>
    <row r="216" customFormat="false" ht="195.85" hidden="false" customHeight="true" outlineLevel="0" collapsed="false">
      <c r="A216" s="96" t="s">
        <v>399</v>
      </c>
      <c r="B216" s="78" t="s">
        <v>400</v>
      </c>
      <c r="C216" s="74" t="n">
        <v>0</v>
      </c>
      <c r="D216" s="74" t="n">
        <v>0</v>
      </c>
      <c r="E216" s="74" t="n">
        <v>0</v>
      </c>
      <c r="F216" s="74" t="n">
        <v>0</v>
      </c>
      <c r="G216" s="74" t="n">
        <v>0</v>
      </c>
      <c r="H216" s="74" t="n">
        <v>0</v>
      </c>
      <c r="I216" s="74" t="n">
        <v>0</v>
      </c>
      <c r="J216" s="74" t="n">
        <v>0</v>
      </c>
      <c r="K216" s="74" t="n">
        <v>0</v>
      </c>
      <c r="L216" s="74" t="n">
        <v>0</v>
      </c>
      <c r="M216" s="74" t="n">
        <v>0</v>
      </c>
      <c r="N216" s="74" t="n">
        <v>0</v>
      </c>
      <c r="O216" s="74" t="n">
        <v>0</v>
      </c>
      <c r="P216" s="74" t="n">
        <v>0</v>
      </c>
      <c r="Q216" s="28"/>
    </row>
    <row r="217" customFormat="false" ht="65.25" hidden="false" customHeight="true" outlineLevel="0" collapsed="false">
      <c r="A217" s="72" t="s">
        <v>401</v>
      </c>
      <c r="B217" s="78" t="s">
        <v>402</v>
      </c>
      <c r="C217" s="74" t="n">
        <v>0</v>
      </c>
      <c r="D217" s="74" t="n">
        <v>0</v>
      </c>
      <c r="E217" s="74" t="n">
        <v>0</v>
      </c>
      <c r="F217" s="74" t="n">
        <v>0</v>
      </c>
      <c r="G217" s="74" t="n">
        <v>0</v>
      </c>
      <c r="H217" s="74" t="n">
        <v>0</v>
      </c>
      <c r="I217" s="74" t="n">
        <v>0</v>
      </c>
      <c r="J217" s="74" t="n">
        <v>0</v>
      </c>
      <c r="K217" s="74" t="n">
        <v>0</v>
      </c>
      <c r="L217" s="74" t="n">
        <v>0</v>
      </c>
      <c r="M217" s="74" t="n">
        <v>0</v>
      </c>
      <c r="N217" s="74" t="n">
        <v>0</v>
      </c>
      <c r="O217" s="74" t="n">
        <v>0</v>
      </c>
      <c r="P217" s="74" t="n">
        <v>0</v>
      </c>
      <c r="Q217" s="28"/>
    </row>
    <row r="218" customFormat="false" ht="61.55" hidden="false" customHeight="true" outlineLevel="0" collapsed="false">
      <c r="A218" s="72" t="s">
        <v>403</v>
      </c>
      <c r="B218" s="78" t="s">
        <v>404</v>
      </c>
      <c r="C218" s="74" t="n">
        <v>0</v>
      </c>
      <c r="D218" s="74" t="n">
        <v>0</v>
      </c>
      <c r="E218" s="74" t="n">
        <v>0</v>
      </c>
      <c r="F218" s="74" t="n">
        <v>0</v>
      </c>
      <c r="G218" s="74" t="n">
        <v>0</v>
      </c>
      <c r="H218" s="74" t="n">
        <v>0</v>
      </c>
      <c r="I218" s="74" t="n">
        <v>0</v>
      </c>
      <c r="J218" s="74" t="n">
        <v>0</v>
      </c>
      <c r="K218" s="74" t="n">
        <v>0</v>
      </c>
      <c r="L218" s="74" t="n">
        <v>0</v>
      </c>
      <c r="M218" s="74" t="n">
        <v>0</v>
      </c>
      <c r="N218" s="74" t="n">
        <v>0</v>
      </c>
      <c r="O218" s="74" t="n">
        <v>0</v>
      </c>
      <c r="P218" s="74" t="n">
        <v>0</v>
      </c>
      <c r="Q218" s="28"/>
    </row>
    <row r="219" customFormat="false" ht="63.4" hidden="false" customHeight="true" outlineLevel="0" collapsed="false">
      <c r="A219" s="72" t="s">
        <v>405</v>
      </c>
      <c r="B219" s="78" t="s">
        <v>406</v>
      </c>
      <c r="C219" s="74" t="n">
        <v>0</v>
      </c>
      <c r="D219" s="74" t="n">
        <v>0</v>
      </c>
      <c r="E219" s="74" t="n">
        <v>0</v>
      </c>
      <c r="F219" s="74" t="n">
        <v>0</v>
      </c>
      <c r="G219" s="74" t="n">
        <v>0</v>
      </c>
      <c r="H219" s="74" t="n">
        <v>0</v>
      </c>
      <c r="I219" s="74" t="n">
        <v>0</v>
      </c>
      <c r="J219" s="74" t="n">
        <v>0</v>
      </c>
      <c r="K219" s="74" t="n">
        <v>0</v>
      </c>
      <c r="L219" s="74" t="n">
        <v>0</v>
      </c>
      <c r="M219" s="74" t="n">
        <v>0</v>
      </c>
      <c r="N219" s="74" t="n">
        <v>0</v>
      </c>
      <c r="O219" s="74" t="n">
        <v>0</v>
      </c>
      <c r="P219" s="74" t="n">
        <v>0</v>
      </c>
      <c r="Q219" s="28"/>
    </row>
    <row r="220" customFormat="false" ht="65.25" hidden="false" customHeight="true" outlineLevel="0" collapsed="false">
      <c r="A220" s="72" t="s">
        <v>407</v>
      </c>
      <c r="B220" s="78" t="s">
        <v>408</v>
      </c>
      <c r="C220" s="74" t="n">
        <v>0</v>
      </c>
      <c r="D220" s="74" t="n">
        <v>0</v>
      </c>
      <c r="E220" s="74" t="n">
        <v>0</v>
      </c>
      <c r="F220" s="74" t="n">
        <v>0</v>
      </c>
      <c r="G220" s="74" t="n">
        <v>0</v>
      </c>
      <c r="H220" s="74" t="n">
        <v>0</v>
      </c>
      <c r="I220" s="74" t="n">
        <v>0</v>
      </c>
      <c r="J220" s="74" t="n">
        <v>0</v>
      </c>
      <c r="K220" s="74" t="n">
        <v>0</v>
      </c>
      <c r="L220" s="74" t="n">
        <v>0</v>
      </c>
      <c r="M220" s="74" t="n">
        <v>0</v>
      </c>
      <c r="N220" s="74" t="n">
        <v>0</v>
      </c>
      <c r="O220" s="74" t="n">
        <v>0</v>
      </c>
      <c r="P220" s="74" t="n">
        <v>0</v>
      </c>
      <c r="Q220" s="28"/>
    </row>
    <row r="221" customFormat="false" ht="49.4" hidden="false" customHeight="true" outlineLevel="0" collapsed="false">
      <c r="A221" s="72" t="s">
        <v>409</v>
      </c>
      <c r="B221" s="78" t="s">
        <v>410</v>
      </c>
      <c r="C221" s="74" t="n">
        <v>0</v>
      </c>
      <c r="D221" s="74" t="n">
        <v>0</v>
      </c>
      <c r="E221" s="74" t="n">
        <v>0</v>
      </c>
      <c r="F221" s="74" t="n">
        <v>0</v>
      </c>
      <c r="G221" s="74" t="n">
        <v>0</v>
      </c>
      <c r="H221" s="74" t="n">
        <v>0</v>
      </c>
      <c r="I221" s="74" t="n">
        <v>0</v>
      </c>
      <c r="J221" s="74" t="n">
        <v>0</v>
      </c>
      <c r="K221" s="74" t="n">
        <v>0</v>
      </c>
      <c r="L221" s="74" t="n">
        <v>0</v>
      </c>
      <c r="M221" s="74" t="n">
        <v>0</v>
      </c>
      <c r="N221" s="74" t="n">
        <v>0</v>
      </c>
      <c r="O221" s="74" t="n">
        <v>0</v>
      </c>
      <c r="P221" s="74" t="n">
        <v>0</v>
      </c>
      <c r="Q221" s="28"/>
    </row>
    <row r="222" customFormat="false" ht="104.45" hidden="false" customHeight="true" outlineLevel="0" collapsed="false">
      <c r="A222" s="72" t="s">
        <v>411</v>
      </c>
      <c r="B222" s="78" t="s">
        <v>412</v>
      </c>
      <c r="C222" s="74" t="n">
        <v>0</v>
      </c>
      <c r="D222" s="74" t="n">
        <v>0</v>
      </c>
      <c r="E222" s="74" t="n">
        <v>0</v>
      </c>
      <c r="F222" s="74" t="n">
        <v>0</v>
      </c>
      <c r="G222" s="74" t="n">
        <v>0</v>
      </c>
      <c r="H222" s="74" t="n">
        <v>0</v>
      </c>
      <c r="I222" s="74" t="n">
        <v>0</v>
      </c>
      <c r="J222" s="74" t="n">
        <v>0</v>
      </c>
      <c r="K222" s="74" t="n">
        <v>0</v>
      </c>
      <c r="L222" s="74" t="n">
        <v>0</v>
      </c>
      <c r="M222" s="74" t="n">
        <v>0</v>
      </c>
      <c r="N222" s="74" t="n">
        <v>0</v>
      </c>
      <c r="O222" s="74" t="n">
        <v>0</v>
      </c>
      <c r="P222" s="74" t="n">
        <v>0</v>
      </c>
      <c r="Q222" s="28"/>
    </row>
    <row r="223" customFormat="false" ht="59.7" hidden="false" customHeight="true" outlineLevel="0" collapsed="false">
      <c r="A223" s="72" t="s">
        <v>413</v>
      </c>
      <c r="B223" s="78" t="s">
        <v>414</v>
      </c>
      <c r="C223" s="74" t="n">
        <v>0</v>
      </c>
      <c r="D223" s="74" t="n">
        <v>0</v>
      </c>
      <c r="E223" s="74" t="n">
        <v>0</v>
      </c>
      <c r="F223" s="74" t="n">
        <v>0</v>
      </c>
      <c r="G223" s="74" t="n">
        <v>0</v>
      </c>
      <c r="H223" s="74" t="n">
        <v>0</v>
      </c>
      <c r="I223" s="74" t="n">
        <v>0</v>
      </c>
      <c r="J223" s="74" t="n">
        <v>0</v>
      </c>
      <c r="K223" s="74" t="n">
        <v>0</v>
      </c>
      <c r="L223" s="74" t="n">
        <v>0</v>
      </c>
      <c r="M223" s="74" t="n">
        <v>0</v>
      </c>
      <c r="N223" s="74" t="n">
        <v>0</v>
      </c>
      <c r="O223" s="74" t="n">
        <v>0</v>
      </c>
      <c r="P223" s="74" t="n">
        <v>0</v>
      </c>
      <c r="Q223" s="28"/>
    </row>
    <row r="224" customFormat="false" ht="63.4" hidden="false" customHeight="true" outlineLevel="0" collapsed="false">
      <c r="A224" s="72" t="s">
        <v>415</v>
      </c>
      <c r="B224" s="78" t="s">
        <v>416</v>
      </c>
      <c r="C224" s="74" t="n">
        <v>0</v>
      </c>
      <c r="D224" s="74" t="n">
        <v>0</v>
      </c>
      <c r="E224" s="74" t="n">
        <v>0</v>
      </c>
      <c r="F224" s="74" t="n">
        <v>0</v>
      </c>
      <c r="G224" s="74" t="n">
        <v>0</v>
      </c>
      <c r="H224" s="74" t="n">
        <v>0</v>
      </c>
      <c r="I224" s="74" t="n">
        <v>0</v>
      </c>
      <c r="J224" s="74" t="n">
        <v>0</v>
      </c>
      <c r="K224" s="74" t="n">
        <v>0</v>
      </c>
      <c r="L224" s="74" t="n">
        <v>0</v>
      </c>
      <c r="M224" s="74" t="n">
        <v>0</v>
      </c>
      <c r="N224" s="74" t="n">
        <v>0</v>
      </c>
      <c r="O224" s="74" t="n">
        <v>0</v>
      </c>
      <c r="P224" s="74" t="n">
        <v>0</v>
      </c>
      <c r="Q224" s="28"/>
    </row>
    <row r="225" customFormat="false" ht="76.45" hidden="false" customHeight="true" outlineLevel="0" collapsed="false">
      <c r="A225" s="72" t="s">
        <v>417</v>
      </c>
      <c r="B225" s="78" t="s">
        <v>418</v>
      </c>
      <c r="C225" s="74" t="n">
        <v>0</v>
      </c>
      <c r="D225" s="74" t="n">
        <v>0</v>
      </c>
      <c r="E225" s="74" t="n">
        <v>0</v>
      </c>
      <c r="F225" s="74" t="n">
        <v>0</v>
      </c>
      <c r="G225" s="74" t="n">
        <v>0</v>
      </c>
      <c r="H225" s="74" t="n">
        <v>0</v>
      </c>
      <c r="I225" s="74" t="n">
        <v>0</v>
      </c>
      <c r="J225" s="74" t="n">
        <v>0</v>
      </c>
      <c r="K225" s="74" t="n">
        <v>0</v>
      </c>
      <c r="L225" s="74" t="n">
        <v>0</v>
      </c>
      <c r="M225" s="74" t="n">
        <v>0</v>
      </c>
      <c r="N225" s="74" t="n">
        <v>0</v>
      </c>
      <c r="O225" s="74" t="n">
        <v>0</v>
      </c>
      <c r="P225" s="74" t="n">
        <v>0</v>
      </c>
      <c r="Q225" s="28"/>
    </row>
    <row r="226" customFormat="false" ht="36.35" hidden="false" customHeight="true" outlineLevel="0" collapsed="false">
      <c r="A226" s="72" t="s">
        <v>419</v>
      </c>
      <c r="B226" s="78" t="s">
        <v>420</v>
      </c>
      <c r="C226" s="74" t="n">
        <v>0</v>
      </c>
      <c r="D226" s="74" t="n">
        <v>0</v>
      </c>
      <c r="E226" s="74" t="n">
        <v>0</v>
      </c>
      <c r="F226" s="74" t="n">
        <v>0</v>
      </c>
      <c r="G226" s="74" t="n">
        <v>0</v>
      </c>
      <c r="H226" s="74" t="n">
        <v>0</v>
      </c>
      <c r="I226" s="74" t="n">
        <v>0</v>
      </c>
      <c r="J226" s="74" t="n">
        <v>0</v>
      </c>
      <c r="K226" s="74" t="n">
        <v>0</v>
      </c>
      <c r="L226" s="74" t="n">
        <v>0</v>
      </c>
      <c r="M226" s="74" t="n">
        <v>0</v>
      </c>
      <c r="N226" s="74" t="n">
        <v>0</v>
      </c>
      <c r="O226" s="74" t="n">
        <v>0</v>
      </c>
      <c r="P226" s="74" t="n">
        <v>0</v>
      </c>
      <c r="Q226" s="28"/>
    </row>
    <row r="227" customFormat="false" ht="37.3" hidden="false" customHeight="true" outlineLevel="0" collapsed="false">
      <c r="A227" s="72" t="s">
        <v>421</v>
      </c>
      <c r="B227" s="78" t="s">
        <v>422</v>
      </c>
      <c r="C227" s="74" t="n">
        <v>0</v>
      </c>
      <c r="D227" s="74" t="n">
        <v>0</v>
      </c>
      <c r="E227" s="74" t="n">
        <v>0</v>
      </c>
      <c r="F227" s="74" t="n">
        <v>0</v>
      </c>
      <c r="G227" s="74" t="n">
        <v>0</v>
      </c>
      <c r="H227" s="74" t="n">
        <v>0</v>
      </c>
      <c r="I227" s="74" t="n">
        <v>0</v>
      </c>
      <c r="J227" s="74" t="n">
        <v>0</v>
      </c>
      <c r="K227" s="74" t="n">
        <v>0</v>
      </c>
      <c r="L227" s="74" t="n">
        <v>0</v>
      </c>
      <c r="M227" s="74" t="n">
        <v>0</v>
      </c>
      <c r="N227" s="74" t="n">
        <v>0</v>
      </c>
      <c r="O227" s="74" t="n">
        <v>0</v>
      </c>
      <c r="P227" s="74" t="n">
        <v>0</v>
      </c>
      <c r="Q227" s="28"/>
    </row>
    <row r="228" customFormat="false" ht="93.25" hidden="false" customHeight="true" outlineLevel="0" collapsed="false">
      <c r="A228" s="72" t="s">
        <v>423</v>
      </c>
      <c r="B228" s="78" t="s">
        <v>424</v>
      </c>
      <c r="C228" s="74" t="n">
        <v>0</v>
      </c>
      <c r="D228" s="74" t="n">
        <v>0</v>
      </c>
      <c r="E228" s="74" t="n">
        <v>0</v>
      </c>
      <c r="F228" s="74" t="n">
        <v>0</v>
      </c>
      <c r="G228" s="74" t="n">
        <v>0</v>
      </c>
      <c r="H228" s="74" t="n">
        <v>0</v>
      </c>
      <c r="I228" s="74" t="n">
        <v>0</v>
      </c>
      <c r="J228" s="74" t="n">
        <v>0</v>
      </c>
      <c r="K228" s="74" t="n">
        <v>0</v>
      </c>
      <c r="L228" s="74" t="n">
        <v>0</v>
      </c>
      <c r="M228" s="74" t="n">
        <v>0</v>
      </c>
      <c r="N228" s="74" t="n">
        <v>0</v>
      </c>
      <c r="O228" s="74" t="n">
        <v>0</v>
      </c>
      <c r="P228" s="74" t="n">
        <v>0</v>
      </c>
      <c r="Q228" s="28"/>
    </row>
    <row r="229" customFormat="false" ht="104.45" hidden="false" customHeight="true" outlineLevel="0" collapsed="false">
      <c r="A229" s="72" t="s">
        <v>425</v>
      </c>
      <c r="B229" s="78" t="s">
        <v>426</v>
      </c>
      <c r="C229" s="74" t="n">
        <v>0</v>
      </c>
      <c r="D229" s="74" t="n">
        <v>0</v>
      </c>
      <c r="E229" s="74" t="n">
        <v>0</v>
      </c>
      <c r="F229" s="74" t="n">
        <v>0</v>
      </c>
      <c r="G229" s="74" t="n">
        <v>0</v>
      </c>
      <c r="H229" s="74" t="n">
        <v>0</v>
      </c>
      <c r="I229" s="74" t="n">
        <v>0</v>
      </c>
      <c r="J229" s="74" t="n">
        <v>0</v>
      </c>
      <c r="K229" s="74" t="n">
        <v>0</v>
      </c>
      <c r="L229" s="74" t="n">
        <v>0</v>
      </c>
      <c r="M229" s="74" t="n">
        <v>0</v>
      </c>
      <c r="N229" s="74" t="n">
        <v>0</v>
      </c>
      <c r="O229" s="74" t="n">
        <v>0</v>
      </c>
      <c r="P229" s="74" t="n">
        <v>0</v>
      </c>
      <c r="Q229" s="28"/>
    </row>
    <row r="230" customFormat="false" ht="77.4" hidden="false" customHeight="true" outlineLevel="0" collapsed="false">
      <c r="A230" s="72" t="s">
        <v>427</v>
      </c>
      <c r="B230" s="78" t="s">
        <v>428</v>
      </c>
      <c r="C230" s="74" t="n">
        <v>0</v>
      </c>
      <c r="D230" s="74" t="n">
        <v>0</v>
      </c>
      <c r="E230" s="74" t="n">
        <v>0</v>
      </c>
      <c r="F230" s="74" t="n">
        <v>0</v>
      </c>
      <c r="G230" s="74" t="n">
        <v>0</v>
      </c>
      <c r="H230" s="74" t="n">
        <v>0</v>
      </c>
      <c r="I230" s="74" t="n">
        <v>0</v>
      </c>
      <c r="J230" s="74" t="n">
        <v>0</v>
      </c>
      <c r="K230" s="74" t="n">
        <v>0</v>
      </c>
      <c r="L230" s="74" t="n">
        <v>0</v>
      </c>
      <c r="M230" s="74" t="n">
        <v>0</v>
      </c>
      <c r="N230" s="74" t="n">
        <v>0</v>
      </c>
      <c r="O230" s="74" t="n">
        <v>0</v>
      </c>
      <c r="P230" s="74" t="n">
        <v>0</v>
      </c>
      <c r="Q230" s="28"/>
    </row>
    <row r="231" customFormat="false" ht="39.55" hidden="false" customHeight="false" outlineLevel="0" collapsed="false">
      <c r="A231" s="72" t="s">
        <v>429</v>
      </c>
      <c r="B231" s="78" t="s">
        <v>430</v>
      </c>
      <c r="C231" s="76" t="n">
        <v>99.025</v>
      </c>
      <c r="D231" s="74" t="n">
        <v>0</v>
      </c>
      <c r="E231" s="74" t="n">
        <v>0</v>
      </c>
      <c r="F231" s="74" t="n">
        <v>0</v>
      </c>
      <c r="G231" s="74" t="n">
        <v>0</v>
      </c>
      <c r="H231" s="76" t="n">
        <v>99.025</v>
      </c>
      <c r="I231" s="74" t="n">
        <v>0</v>
      </c>
      <c r="J231" s="76" t="n">
        <v>99.025</v>
      </c>
      <c r="K231" s="74" t="n">
        <v>0</v>
      </c>
      <c r="L231" s="74" t="n">
        <v>0</v>
      </c>
      <c r="M231" s="74" t="n">
        <v>0</v>
      </c>
      <c r="N231" s="74" t="n">
        <v>0</v>
      </c>
      <c r="O231" s="76" t="n">
        <v>99.025</v>
      </c>
      <c r="P231" s="74" t="n">
        <v>0</v>
      </c>
      <c r="Q231" s="16" t="s">
        <v>431</v>
      </c>
    </row>
    <row r="232" customFormat="false" ht="15.75" hidden="false" customHeight="false" outlineLevel="0" collapsed="false">
      <c r="A232" s="72"/>
      <c r="B232" s="82" t="s">
        <v>432</v>
      </c>
      <c r="C232" s="80" t="n">
        <f aca="false">C195+C196+C197+C198+C199+C200+C201+C202+C203+C204+C205+C206+C207+C208+C209+C210+C211+C212+C213+C214+C215+C216+C217+C218+C219+C220+C221+C222+C223+C224+C225+C226+C227+C228+C229+C230+C231</f>
        <v>199.74</v>
      </c>
      <c r="D232" s="80" t="n">
        <v>0</v>
      </c>
      <c r="E232" s="80" t="n">
        <v>0</v>
      </c>
      <c r="F232" s="80" t="n">
        <v>0</v>
      </c>
      <c r="G232" s="80" t="n">
        <v>0</v>
      </c>
      <c r="H232" s="80" t="n">
        <f aca="false">H195+H196+H197+H198+H199+H200+H201+H202+H203+H204+H205+H206+H207+H208+H209+H210+H211+H212+H213+H214+H215+H216+H217+H218+H219+H220+H221+H222+H223+H224+H225+H226+H227+H228+H229+H230+H231</f>
        <v>199.74</v>
      </c>
      <c r="I232" s="80" t="n">
        <v>0</v>
      </c>
      <c r="J232" s="80" t="n">
        <f aca="false">J195+J196+J197+J198+J199+J200+J201+J202+J203+J204+J205+J206+J207+J208+J209+J210+J211+J212+J213+J214+J215+J216+J217+J218+J219+J220+J221+J222+J223+J224+J225+J226+J227+J228+J229+J230+J231</f>
        <v>199.74</v>
      </c>
      <c r="K232" s="80" t="n">
        <v>0</v>
      </c>
      <c r="L232" s="80" t="n">
        <v>0</v>
      </c>
      <c r="M232" s="80" t="n">
        <v>0</v>
      </c>
      <c r="N232" s="80" t="n">
        <v>0</v>
      </c>
      <c r="O232" s="80" t="n">
        <f aca="false">O195+O196+O197+O198+O199+O200+O201+O202+O203+O204+O205+O206+O207+O208+O209+O210+O211+O212+O213+O214+O215+O216+O217+O218+O219+O220+O221+O222+O223+O224+O225+O226+O227+O228+O229+O230+O231</f>
        <v>199.74</v>
      </c>
      <c r="P232" s="80" t="n">
        <v>0</v>
      </c>
      <c r="Q232" s="28"/>
    </row>
    <row r="233" customFormat="false" ht="31.5" hidden="false" customHeight="false" outlineLevel="0" collapsed="false">
      <c r="A233" s="97"/>
      <c r="B233" s="91" t="s">
        <v>433</v>
      </c>
      <c r="C233" s="80" t="n">
        <f aca="false">C232+C193+C185</f>
        <v>680.7</v>
      </c>
      <c r="D233" s="80" t="n">
        <v>0</v>
      </c>
      <c r="E233" s="80" t="n">
        <v>0</v>
      </c>
      <c r="F233" s="80" t="n">
        <v>0</v>
      </c>
      <c r="G233" s="80" t="n">
        <v>0</v>
      </c>
      <c r="H233" s="80" t="n">
        <f aca="false">H185+H193+H232</f>
        <v>680.7</v>
      </c>
      <c r="I233" s="80" t="n">
        <v>0</v>
      </c>
      <c r="J233" s="80" t="n">
        <f aca="false">J232+J193+J185</f>
        <v>680.7</v>
      </c>
      <c r="K233" s="80" t="n">
        <v>0</v>
      </c>
      <c r="L233" s="80" t="n">
        <v>0</v>
      </c>
      <c r="M233" s="80" t="n">
        <v>0</v>
      </c>
      <c r="N233" s="80" t="n">
        <v>0</v>
      </c>
      <c r="O233" s="80" t="n">
        <f aca="false">O232+O193+O185</f>
        <v>680.7</v>
      </c>
      <c r="P233" s="80" t="n">
        <v>0</v>
      </c>
      <c r="Q233" s="28"/>
    </row>
    <row r="234" customFormat="false" ht="15.85" hidden="false" customHeight="false" outlineLevel="0" collapsed="false">
      <c r="A234" s="72"/>
      <c r="B234" s="91" t="s">
        <v>434</v>
      </c>
      <c r="C234" s="98" t="n">
        <f aca="false">C172+C233</f>
        <v>12060.9837</v>
      </c>
      <c r="D234" s="98" t="n">
        <f aca="false">D172+D233</f>
        <v>0</v>
      </c>
      <c r="E234" s="98" t="n">
        <f aca="false">E172+E233</f>
        <v>0</v>
      </c>
      <c r="F234" s="98" t="n">
        <f aca="false">F172+F233</f>
        <v>0</v>
      </c>
      <c r="G234" s="98" t="n">
        <f aca="false">G172+G233</f>
        <v>0</v>
      </c>
      <c r="H234" s="98" t="n">
        <f aca="false">H172+H233</f>
        <v>12060.9837</v>
      </c>
      <c r="I234" s="98" t="n">
        <f aca="false">I172+I233</f>
        <v>0</v>
      </c>
      <c r="J234" s="98" t="n">
        <f aca="false">J172+J233</f>
        <v>11216.02547</v>
      </c>
      <c r="K234" s="98" t="n">
        <f aca="false">K172+K233</f>
        <v>0</v>
      </c>
      <c r="L234" s="98" t="n">
        <f aca="false">L172+L233</f>
        <v>0</v>
      </c>
      <c r="M234" s="98" t="n">
        <f aca="false">M172+M233</f>
        <v>0</v>
      </c>
      <c r="N234" s="98" t="n">
        <f aca="false">N172+N233</f>
        <v>0</v>
      </c>
      <c r="O234" s="98" t="n">
        <f aca="false">O172+O233</f>
        <v>11216.02547</v>
      </c>
      <c r="P234" s="98" t="n">
        <f aca="false">P172+P233</f>
        <v>0</v>
      </c>
      <c r="Q234" s="28"/>
    </row>
    <row r="235" customFormat="false" ht="15.75" hidden="false" customHeight="false" outlineLevel="0" collapsed="false">
      <c r="A235" s="72"/>
      <c r="B235" s="28"/>
      <c r="C235" s="28"/>
      <c r="D235" s="28"/>
      <c r="E235" s="28"/>
      <c r="F235" s="28"/>
      <c r="G235" s="28"/>
      <c r="H235" s="28"/>
      <c r="I235" s="28"/>
      <c r="J235" s="28"/>
      <c r="K235" s="28"/>
      <c r="L235" s="28"/>
      <c r="M235" s="28"/>
      <c r="N235" s="28"/>
      <c r="O235" s="28"/>
      <c r="P235" s="28"/>
      <c r="Q235" s="28"/>
    </row>
    <row r="236" customFormat="false" ht="34.5" hidden="false" customHeight="true" outlineLevel="0" collapsed="false">
      <c r="A236" s="6" t="s">
        <v>435</v>
      </c>
      <c r="B236" s="6" t="s">
        <v>436</v>
      </c>
      <c r="C236" s="6"/>
      <c r="D236" s="6"/>
      <c r="E236" s="6"/>
      <c r="F236" s="6"/>
      <c r="G236" s="6"/>
      <c r="H236" s="6"/>
      <c r="I236" s="6"/>
      <c r="J236" s="6"/>
      <c r="K236" s="6"/>
      <c r="L236" s="6"/>
      <c r="M236" s="6"/>
      <c r="N236" s="6"/>
      <c r="O236" s="6"/>
      <c r="P236" s="6"/>
      <c r="Q236" s="28"/>
    </row>
    <row r="237" customFormat="false" ht="27.05" hidden="false" customHeight="true" outlineLevel="0" collapsed="false">
      <c r="A237" s="99" t="s">
        <v>437</v>
      </c>
      <c r="B237" s="99"/>
      <c r="C237" s="99"/>
      <c r="D237" s="99"/>
      <c r="E237" s="99"/>
      <c r="F237" s="99"/>
      <c r="G237" s="99"/>
      <c r="H237" s="99"/>
      <c r="I237" s="99"/>
      <c r="J237" s="99"/>
      <c r="K237" s="99"/>
      <c r="L237" s="99"/>
      <c r="M237" s="99"/>
      <c r="N237" s="99"/>
      <c r="O237" s="99"/>
      <c r="P237" s="99"/>
      <c r="Q237" s="99"/>
    </row>
    <row r="238" customFormat="false" ht="252" hidden="false" customHeight="false" outlineLevel="0" collapsed="false">
      <c r="A238" s="72"/>
      <c r="B238" s="86" t="s">
        <v>438</v>
      </c>
      <c r="C238" s="100" t="n">
        <f aca="false">D238+E238+H238+I238</f>
        <v>500</v>
      </c>
      <c r="D238" s="86" t="n">
        <v>0</v>
      </c>
      <c r="E238" s="101" t="n">
        <f aca="false">F238+G238</f>
        <v>300</v>
      </c>
      <c r="F238" s="86" t="n">
        <v>0</v>
      </c>
      <c r="G238" s="86" t="n">
        <v>300</v>
      </c>
      <c r="H238" s="102" t="n">
        <v>200</v>
      </c>
      <c r="I238" s="86" t="n">
        <v>0</v>
      </c>
      <c r="J238" s="100" t="n">
        <f aca="false">K238+L238+O238+P238</f>
        <v>480</v>
      </c>
      <c r="K238" s="86" t="n">
        <v>0</v>
      </c>
      <c r="L238" s="86" t="n">
        <f aca="false">M238+N238</f>
        <v>288</v>
      </c>
      <c r="M238" s="86" t="n">
        <v>0</v>
      </c>
      <c r="N238" s="86" t="n">
        <v>288</v>
      </c>
      <c r="O238" s="102" t="n">
        <v>192</v>
      </c>
      <c r="P238" s="86" t="n">
        <v>0</v>
      </c>
      <c r="Q238" s="86" t="s">
        <v>439</v>
      </c>
    </row>
    <row r="239" customFormat="false" ht="28.9" hidden="false" customHeight="true" outlineLevel="0" collapsed="false">
      <c r="A239" s="99" t="s">
        <v>440</v>
      </c>
      <c r="B239" s="99"/>
      <c r="C239" s="99"/>
      <c r="D239" s="99"/>
      <c r="E239" s="99"/>
      <c r="F239" s="99"/>
      <c r="G239" s="99"/>
      <c r="H239" s="99"/>
      <c r="I239" s="99"/>
      <c r="J239" s="99"/>
      <c r="K239" s="99"/>
      <c r="L239" s="99"/>
      <c r="M239" s="99"/>
      <c r="N239" s="99"/>
      <c r="O239" s="99"/>
      <c r="P239" s="99"/>
      <c r="Q239" s="99"/>
    </row>
    <row r="240" customFormat="false" ht="63" hidden="false" customHeight="false" outlineLevel="0" collapsed="false">
      <c r="A240" s="72"/>
      <c r="B240" s="86" t="s">
        <v>441</v>
      </c>
      <c r="C240" s="103" t="n">
        <f aca="false">D240+E240+H240+I240</f>
        <v>4825.1358</v>
      </c>
      <c r="D240" s="86" t="n">
        <v>0</v>
      </c>
      <c r="E240" s="86" t="n">
        <f aca="false">F240+G240</f>
        <v>4171.827</v>
      </c>
      <c r="F240" s="86" t="n">
        <v>0</v>
      </c>
      <c r="G240" s="86" t="n">
        <v>4171.827</v>
      </c>
      <c r="H240" s="103" t="n">
        <v>653.3088</v>
      </c>
      <c r="I240" s="86" t="n">
        <v>0</v>
      </c>
      <c r="J240" s="103" t="n">
        <f aca="false">K240+L240+O240+P240</f>
        <v>4423.66246</v>
      </c>
      <c r="K240" s="86" t="n">
        <v>0</v>
      </c>
      <c r="L240" s="86" t="n">
        <f aca="false">M240+N240</f>
        <v>3810</v>
      </c>
      <c r="M240" s="86" t="n">
        <v>0</v>
      </c>
      <c r="N240" s="86" t="n">
        <v>3810</v>
      </c>
      <c r="O240" s="86" t="n">
        <v>613.66246</v>
      </c>
      <c r="P240" s="86" t="n">
        <v>0</v>
      </c>
      <c r="Q240" s="86" t="s">
        <v>442</v>
      </c>
    </row>
    <row r="241" customFormat="false" ht="63" hidden="false" customHeight="false" outlineLevel="0" collapsed="false">
      <c r="A241" s="72"/>
      <c r="B241" s="86" t="s">
        <v>443</v>
      </c>
      <c r="C241" s="86" t="n">
        <v>799.43495</v>
      </c>
      <c r="D241" s="86" t="n">
        <v>0</v>
      </c>
      <c r="E241" s="86" t="n">
        <v>0</v>
      </c>
      <c r="F241" s="86" t="n">
        <v>0</v>
      </c>
      <c r="G241" s="86" t="n">
        <v>0</v>
      </c>
      <c r="H241" s="86" t="n">
        <v>799.43495</v>
      </c>
      <c r="I241" s="86" t="n">
        <v>0</v>
      </c>
      <c r="J241" s="86" t="n">
        <v>799.43495</v>
      </c>
      <c r="K241" s="86" t="n">
        <v>0</v>
      </c>
      <c r="L241" s="86" t="n">
        <v>0</v>
      </c>
      <c r="M241" s="86" t="n">
        <v>0</v>
      </c>
      <c r="N241" s="86" t="n">
        <v>0</v>
      </c>
      <c r="O241" s="86" t="n">
        <v>799.43495</v>
      </c>
      <c r="P241" s="86" t="n">
        <v>0</v>
      </c>
      <c r="Q241" s="86" t="s">
        <v>444</v>
      </c>
    </row>
    <row r="242" customFormat="false" ht="15.75" hidden="false" customHeight="false" outlineLevel="0" collapsed="false">
      <c r="A242" s="72"/>
      <c r="B242" s="86"/>
      <c r="C242" s="86" t="n">
        <v>0</v>
      </c>
      <c r="D242" s="86" t="n">
        <v>0</v>
      </c>
      <c r="E242" s="86" t="n">
        <v>0</v>
      </c>
      <c r="F242" s="86" t="n">
        <v>0</v>
      </c>
      <c r="G242" s="86" t="n">
        <v>0</v>
      </c>
      <c r="H242" s="102" t="n">
        <v>0</v>
      </c>
      <c r="I242" s="86" t="n">
        <v>0</v>
      </c>
      <c r="J242" s="86" t="n">
        <v>0</v>
      </c>
      <c r="K242" s="86" t="n">
        <v>0</v>
      </c>
      <c r="L242" s="86" t="n">
        <v>0</v>
      </c>
      <c r="M242" s="86" t="n">
        <v>0</v>
      </c>
      <c r="N242" s="86" t="n">
        <v>0</v>
      </c>
      <c r="O242" s="86" t="n">
        <v>0</v>
      </c>
      <c r="P242" s="86" t="n">
        <v>0</v>
      </c>
      <c r="Q242" s="86"/>
    </row>
    <row r="243" customFormat="false" ht="26.1" hidden="false" customHeight="true" outlineLevel="0" collapsed="false">
      <c r="A243" s="99" t="s">
        <v>445</v>
      </c>
      <c r="B243" s="99"/>
      <c r="C243" s="99"/>
      <c r="D243" s="99"/>
      <c r="E243" s="99"/>
      <c r="F243" s="99"/>
      <c r="G243" s="99"/>
      <c r="H243" s="99"/>
      <c r="I243" s="99"/>
      <c r="J243" s="99"/>
      <c r="K243" s="99"/>
      <c r="L243" s="99"/>
      <c r="M243" s="99"/>
      <c r="N243" s="99"/>
      <c r="O243" s="99"/>
      <c r="P243" s="99"/>
      <c r="Q243" s="99"/>
    </row>
    <row r="244" customFormat="false" ht="94.5" hidden="false" customHeight="false" outlineLevel="0" collapsed="false">
      <c r="A244" s="72"/>
      <c r="B244" s="86" t="s">
        <v>446</v>
      </c>
      <c r="C244" s="104" t="n">
        <f aca="false">D244+E244+H244+I244</f>
        <v>3700.056</v>
      </c>
      <c r="D244" s="86" t="n">
        <v>0</v>
      </c>
      <c r="E244" s="86" t="n">
        <f aca="false">F244+G244</f>
        <v>1105.1</v>
      </c>
      <c r="F244" s="86" t="n">
        <v>0</v>
      </c>
      <c r="G244" s="86" t="n">
        <v>1105.1</v>
      </c>
      <c r="H244" s="104" t="n">
        <v>58.162</v>
      </c>
      <c r="I244" s="86" t="n">
        <v>2536.794</v>
      </c>
      <c r="J244" s="104" t="n">
        <f aca="false">K244+L244+O244+P244</f>
        <v>3700.026</v>
      </c>
      <c r="K244" s="86" t="n">
        <v>0</v>
      </c>
      <c r="L244" s="86" t="n">
        <f aca="false">M244+N244</f>
        <v>1105.07</v>
      </c>
      <c r="M244" s="86" t="n">
        <v>0</v>
      </c>
      <c r="N244" s="86" t="n">
        <v>1105.07</v>
      </c>
      <c r="O244" s="86" t="n">
        <v>58.162</v>
      </c>
      <c r="P244" s="86" t="n">
        <v>2536.794</v>
      </c>
      <c r="Q244" s="86" t="s">
        <v>447</v>
      </c>
    </row>
    <row r="245" customFormat="false" ht="15.75" hidden="false" customHeight="false" outlineLevel="0" collapsed="false">
      <c r="A245" s="72"/>
      <c r="B245" s="86"/>
      <c r="C245" s="86"/>
      <c r="D245" s="86"/>
      <c r="E245" s="86"/>
      <c r="F245" s="86"/>
      <c r="G245" s="86"/>
      <c r="H245" s="102"/>
      <c r="I245" s="86"/>
      <c r="J245" s="86"/>
      <c r="K245" s="86"/>
      <c r="L245" s="86"/>
      <c r="M245" s="86"/>
      <c r="N245" s="86"/>
      <c r="O245" s="86"/>
      <c r="P245" s="86"/>
      <c r="Q245" s="86"/>
    </row>
    <row r="246" customFormat="false" ht="24.25" hidden="false" customHeight="true" outlineLevel="0" collapsed="false">
      <c r="A246" s="99" t="s">
        <v>448</v>
      </c>
      <c r="B246" s="99"/>
      <c r="C246" s="99"/>
      <c r="D246" s="99"/>
      <c r="E246" s="99"/>
      <c r="F246" s="99"/>
      <c r="G246" s="99"/>
      <c r="H246" s="99"/>
      <c r="I246" s="99"/>
      <c r="J246" s="99"/>
      <c r="K246" s="99"/>
      <c r="L246" s="99"/>
      <c r="M246" s="99"/>
      <c r="N246" s="99"/>
      <c r="O246" s="99"/>
      <c r="P246" s="99"/>
      <c r="Q246" s="99"/>
    </row>
    <row r="247" customFormat="false" ht="236.25" hidden="false" customHeight="false" outlineLevel="0" collapsed="false">
      <c r="A247" s="72"/>
      <c r="B247" s="86" t="s">
        <v>449</v>
      </c>
      <c r="C247" s="102" t="n">
        <f aca="false">D247+E247+H247+I247</f>
        <v>1050</v>
      </c>
      <c r="D247" s="86" t="n">
        <v>0</v>
      </c>
      <c r="E247" s="86" t="n">
        <f aca="false">F247+G247</f>
        <v>566.5</v>
      </c>
      <c r="F247" s="86" t="n">
        <v>0</v>
      </c>
      <c r="G247" s="86" t="n">
        <v>566.5</v>
      </c>
      <c r="H247" s="102" t="n">
        <v>0</v>
      </c>
      <c r="I247" s="86" t="n">
        <v>483.5</v>
      </c>
      <c r="J247" s="86" t="n">
        <v>1050</v>
      </c>
      <c r="K247" s="86" t="n">
        <v>0</v>
      </c>
      <c r="L247" s="86" t="n">
        <v>566.5</v>
      </c>
      <c r="M247" s="86" t="n">
        <v>0</v>
      </c>
      <c r="N247" s="86" t="n">
        <v>566.5</v>
      </c>
      <c r="O247" s="86" t="n">
        <v>0</v>
      </c>
      <c r="P247" s="86" t="n">
        <v>483.5</v>
      </c>
      <c r="Q247" s="86"/>
    </row>
    <row r="248" customFormat="false" ht="30.75" hidden="false" customHeight="true" outlineLevel="0" collapsed="false">
      <c r="A248" s="99" t="s">
        <v>450</v>
      </c>
      <c r="B248" s="99"/>
      <c r="C248" s="99"/>
      <c r="D248" s="99"/>
      <c r="E248" s="99"/>
      <c r="F248" s="99"/>
      <c r="G248" s="99"/>
      <c r="H248" s="99"/>
      <c r="I248" s="99"/>
      <c r="J248" s="99"/>
      <c r="K248" s="99"/>
      <c r="L248" s="99"/>
      <c r="M248" s="99"/>
      <c r="N248" s="99"/>
      <c r="O248" s="99"/>
      <c r="P248" s="99"/>
      <c r="Q248" s="99"/>
    </row>
    <row r="249" customFormat="false" ht="63" hidden="false" customHeight="false" outlineLevel="0" collapsed="false">
      <c r="A249" s="72"/>
      <c r="B249" s="86" t="s">
        <v>451</v>
      </c>
      <c r="C249" s="105" t="n">
        <v>897</v>
      </c>
      <c r="D249" s="86" t="n">
        <v>0</v>
      </c>
      <c r="E249" s="106" t="n">
        <v>0</v>
      </c>
      <c r="F249" s="86" t="n">
        <v>0</v>
      </c>
      <c r="G249" s="86" t="n">
        <v>0</v>
      </c>
      <c r="H249" s="105" t="n">
        <v>897</v>
      </c>
      <c r="I249" s="86" t="n">
        <v>0</v>
      </c>
      <c r="J249" s="86" t="n">
        <v>897</v>
      </c>
      <c r="K249" s="86" t="n">
        <v>0</v>
      </c>
      <c r="L249" s="86" t="n">
        <v>0</v>
      </c>
      <c r="M249" s="86" t="n">
        <v>0</v>
      </c>
      <c r="N249" s="86" t="n">
        <v>0</v>
      </c>
      <c r="O249" s="86" t="n">
        <v>897</v>
      </c>
      <c r="P249" s="86" t="n">
        <v>0</v>
      </c>
      <c r="Q249" s="86" t="s">
        <v>452</v>
      </c>
    </row>
    <row r="250" customFormat="false" ht="173.25" hidden="false" customHeight="false" outlineLevel="0" collapsed="false">
      <c r="A250" s="72"/>
      <c r="B250" s="86" t="s">
        <v>453</v>
      </c>
      <c r="C250" s="102" t="n">
        <f aca="false">D250+E250+H250+I250</f>
        <v>0</v>
      </c>
      <c r="D250" s="86" t="n">
        <v>0</v>
      </c>
      <c r="E250" s="86" t="n">
        <v>0</v>
      </c>
      <c r="F250" s="86" t="n">
        <v>0</v>
      </c>
      <c r="G250" s="86" t="n">
        <v>0</v>
      </c>
      <c r="H250" s="102" t="n">
        <v>0</v>
      </c>
      <c r="I250" s="86" t="n">
        <v>0</v>
      </c>
      <c r="J250" s="86" t="n">
        <v>0</v>
      </c>
      <c r="K250" s="86" t="n">
        <v>0</v>
      </c>
      <c r="L250" s="86" t="n">
        <v>0</v>
      </c>
      <c r="M250" s="86" t="n">
        <v>0</v>
      </c>
      <c r="N250" s="86" t="n">
        <v>0</v>
      </c>
      <c r="O250" s="86" t="n">
        <v>0</v>
      </c>
      <c r="P250" s="86" t="n">
        <v>0</v>
      </c>
      <c r="Q250" s="86"/>
    </row>
    <row r="251" customFormat="false" ht="28.9" hidden="false" customHeight="true" outlineLevel="0" collapsed="false">
      <c r="A251" s="99" t="s">
        <v>454</v>
      </c>
      <c r="B251" s="99"/>
      <c r="C251" s="99"/>
      <c r="D251" s="99"/>
      <c r="E251" s="99"/>
      <c r="F251" s="99"/>
      <c r="G251" s="99"/>
      <c r="H251" s="99"/>
      <c r="I251" s="99"/>
      <c r="J251" s="99"/>
      <c r="K251" s="99"/>
      <c r="L251" s="99"/>
      <c r="M251" s="99"/>
      <c r="N251" s="99"/>
      <c r="O251" s="99"/>
      <c r="P251" s="99"/>
      <c r="Q251" s="99"/>
    </row>
    <row r="252" customFormat="false" ht="31.5" hidden="false" customHeight="false" outlineLevel="0" collapsed="false">
      <c r="A252" s="72"/>
      <c r="B252" s="86" t="s">
        <v>455</v>
      </c>
      <c r="C252" s="104" t="n">
        <v>881.244</v>
      </c>
      <c r="D252" s="86" t="n">
        <v>0</v>
      </c>
      <c r="E252" s="86" t="n">
        <v>774.8</v>
      </c>
      <c r="F252" s="86" t="n">
        <v>0</v>
      </c>
      <c r="G252" s="86" t="n">
        <v>774.8</v>
      </c>
      <c r="H252" s="104" t="n">
        <v>106.444</v>
      </c>
      <c r="I252" s="86" t="n">
        <v>0</v>
      </c>
      <c r="J252" s="86" t="n">
        <v>881.244</v>
      </c>
      <c r="K252" s="86" t="n">
        <v>0</v>
      </c>
      <c r="L252" s="86" t="n">
        <v>774.8</v>
      </c>
      <c r="M252" s="86" t="n">
        <v>0</v>
      </c>
      <c r="N252" s="86" t="n">
        <v>774.8</v>
      </c>
      <c r="O252" s="86" t="n">
        <v>106.444</v>
      </c>
      <c r="P252" s="86" t="n">
        <v>0</v>
      </c>
      <c r="Q252" s="86"/>
    </row>
    <row r="253" customFormat="false" ht="20.5" hidden="false" customHeight="true" outlineLevel="0" collapsed="false">
      <c r="A253" s="99" t="s">
        <v>82</v>
      </c>
      <c r="B253" s="99"/>
      <c r="C253" s="107" t="n">
        <f aca="false">C252+C249+C247+C244+C241+C240+C238</f>
        <v>12652.87075</v>
      </c>
      <c r="D253" s="107" t="n">
        <f aca="false">D252+D249+D247+D244+D241+D240+D238</f>
        <v>0</v>
      </c>
      <c r="E253" s="107" t="n">
        <f aca="false">E252+E249+E247+E244+E241+E240+E238</f>
        <v>6918.227</v>
      </c>
      <c r="F253" s="107" t="n">
        <f aca="false">F252+F249+F247+F244+F241+F240+F238</f>
        <v>0</v>
      </c>
      <c r="G253" s="107" t="n">
        <f aca="false">G252+G249+G247+G244+G241+G240+G238</f>
        <v>6918.227</v>
      </c>
      <c r="H253" s="107" t="n">
        <f aca="false">H252+H249+H247+H244+H241+H240+H238</f>
        <v>2714.34975</v>
      </c>
      <c r="I253" s="107" t="n">
        <f aca="false">I252+I249+I247+I244+I241+I240+I238</f>
        <v>3020.294</v>
      </c>
      <c r="J253" s="107" t="n">
        <f aca="false">J252+J249+J247+J244+J241+J240+J238</f>
        <v>12231.36741</v>
      </c>
      <c r="K253" s="107" t="n">
        <f aca="false">K252+K249+K247+K244+K241+K240+K238</f>
        <v>0</v>
      </c>
      <c r="L253" s="107" t="n">
        <f aca="false">L252+L249+L247+L244+L241+L240+L238</f>
        <v>6544.37</v>
      </c>
      <c r="M253" s="107" t="n">
        <f aca="false">M252+M249+M247+M244+M241+M240+M238</f>
        <v>0</v>
      </c>
      <c r="N253" s="107" t="n">
        <f aca="false">N252+N249+N247+N244+N241+N240+N238</f>
        <v>6544.37</v>
      </c>
      <c r="O253" s="107" t="n">
        <f aca="false">O252+O249+O247+O244+O241+O240+O238</f>
        <v>2666.70341</v>
      </c>
      <c r="P253" s="107" t="n">
        <f aca="false">P252+P249+P247+P244+P241+P240+P238</f>
        <v>3020.294</v>
      </c>
      <c r="Q253" s="86"/>
    </row>
    <row r="254" customFormat="false" ht="15.75" hidden="false" customHeight="true" outlineLevel="0" collapsed="false">
      <c r="A254" s="6" t="s">
        <v>456</v>
      </c>
      <c r="B254" s="6" t="s">
        <v>457</v>
      </c>
      <c r="C254" s="6"/>
      <c r="D254" s="6"/>
      <c r="E254" s="6"/>
      <c r="F254" s="6"/>
      <c r="G254" s="6"/>
      <c r="H254" s="6"/>
      <c r="I254" s="6"/>
      <c r="J254" s="6"/>
      <c r="K254" s="6"/>
      <c r="L254" s="6"/>
      <c r="M254" s="6"/>
      <c r="N254" s="6"/>
      <c r="O254" s="6"/>
      <c r="P254" s="6"/>
      <c r="Q254" s="28"/>
    </row>
    <row r="255" customFormat="false" ht="127.75" hidden="false" customHeight="false" outlineLevel="0" collapsed="false">
      <c r="A255" s="89" t="s">
        <v>124</v>
      </c>
      <c r="B255" s="42" t="s">
        <v>458</v>
      </c>
      <c r="C255" s="108" t="n">
        <v>156.58772</v>
      </c>
      <c r="D255" s="109" t="n">
        <v>0</v>
      </c>
      <c r="E255" s="110" t="n">
        <v>0</v>
      </c>
      <c r="F255" s="111" t="n">
        <v>0</v>
      </c>
      <c r="G255" s="110" t="n">
        <v>0</v>
      </c>
      <c r="H255" s="108" t="n">
        <v>156.58772</v>
      </c>
      <c r="I255" s="110" t="n">
        <v>0</v>
      </c>
      <c r="J255" s="86" t="n">
        <v>156.58772</v>
      </c>
      <c r="K255" s="86" t="n">
        <v>0</v>
      </c>
      <c r="L255" s="86" t="n">
        <v>0</v>
      </c>
      <c r="M255" s="86" t="n">
        <v>0</v>
      </c>
      <c r="N255" s="86" t="n">
        <v>0</v>
      </c>
      <c r="O255" s="86" t="n">
        <v>156.58772</v>
      </c>
      <c r="P255" s="86" t="n">
        <v>0</v>
      </c>
      <c r="Q255" s="42" t="s">
        <v>459</v>
      </c>
    </row>
    <row r="256" customFormat="false" ht="113.8" hidden="false" customHeight="false" outlineLevel="0" collapsed="false">
      <c r="A256" s="89" t="s">
        <v>56</v>
      </c>
      <c r="B256" s="42" t="s">
        <v>460</v>
      </c>
      <c r="C256" s="86" t="n">
        <v>1954.114</v>
      </c>
      <c r="D256" s="109" t="n">
        <v>0</v>
      </c>
      <c r="E256" s="110" t="n">
        <v>0</v>
      </c>
      <c r="F256" s="109" t="n">
        <v>0</v>
      </c>
      <c r="G256" s="110" t="n">
        <v>0</v>
      </c>
      <c r="H256" s="86" t="n">
        <v>1954.114</v>
      </c>
      <c r="I256" s="110" t="n">
        <v>0</v>
      </c>
      <c r="J256" s="86" t="n">
        <v>1954.114</v>
      </c>
      <c r="K256" s="86" t="n">
        <v>0</v>
      </c>
      <c r="L256" s="86" t="n">
        <v>0</v>
      </c>
      <c r="M256" s="86" t="n">
        <v>0</v>
      </c>
      <c r="N256" s="86" t="n">
        <v>0</v>
      </c>
      <c r="O256" s="86" t="n">
        <v>1954.114</v>
      </c>
      <c r="P256" s="86" t="n">
        <v>0</v>
      </c>
      <c r="Q256" s="42"/>
    </row>
    <row r="257" customFormat="false" ht="57.8" hidden="false" customHeight="false" outlineLevel="0" collapsed="false">
      <c r="A257" s="89" t="s">
        <v>108</v>
      </c>
      <c r="B257" s="42" t="s">
        <v>461</v>
      </c>
      <c r="C257" s="86" t="n">
        <v>97.265</v>
      </c>
      <c r="D257" s="109" t="n">
        <v>0</v>
      </c>
      <c r="E257" s="110" t="n">
        <v>0</v>
      </c>
      <c r="F257" s="109" t="n">
        <v>0</v>
      </c>
      <c r="G257" s="110" t="n">
        <v>0</v>
      </c>
      <c r="H257" s="86" t="n">
        <v>97.265</v>
      </c>
      <c r="I257" s="110" t="n">
        <v>0</v>
      </c>
      <c r="J257" s="86" t="n">
        <v>97.265</v>
      </c>
      <c r="K257" s="86" t="n">
        <v>0</v>
      </c>
      <c r="L257" s="86" t="n">
        <v>0</v>
      </c>
      <c r="M257" s="86" t="n">
        <v>0</v>
      </c>
      <c r="N257" s="86" t="n">
        <v>0</v>
      </c>
      <c r="O257" s="86" t="n">
        <v>97.265</v>
      </c>
      <c r="P257" s="86" t="n">
        <v>0</v>
      </c>
      <c r="Q257" s="42"/>
    </row>
    <row r="258" customFormat="false" ht="57.8" hidden="false" customHeight="false" outlineLevel="0" collapsed="false">
      <c r="A258" s="89" t="s">
        <v>365</v>
      </c>
      <c r="B258" s="42" t="s">
        <v>462</v>
      </c>
      <c r="C258" s="86" t="n">
        <v>2416.46333</v>
      </c>
      <c r="D258" s="109" t="n">
        <v>0</v>
      </c>
      <c r="E258" s="110" t="n">
        <v>0</v>
      </c>
      <c r="F258" s="109" t="n">
        <v>0</v>
      </c>
      <c r="G258" s="110" t="n">
        <v>0</v>
      </c>
      <c r="H258" s="86" t="n">
        <v>2416.46333</v>
      </c>
      <c r="I258" s="110" t="n">
        <v>0</v>
      </c>
      <c r="J258" s="86" t="n">
        <v>2416.46333</v>
      </c>
      <c r="K258" s="86" t="n">
        <v>0</v>
      </c>
      <c r="L258" s="86" t="n">
        <v>0</v>
      </c>
      <c r="M258" s="86" t="n">
        <v>0</v>
      </c>
      <c r="N258" s="86" t="n">
        <v>0</v>
      </c>
      <c r="O258" s="86" t="n">
        <v>2416.46333</v>
      </c>
      <c r="P258" s="86" t="n">
        <v>0</v>
      </c>
      <c r="Q258" s="42"/>
    </row>
    <row r="259" customFormat="false" ht="138.95" hidden="false" customHeight="true" outlineLevel="0" collapsed="false">
      <c r="A259" s="89" t="s">
        <v>71</v>
      </c>
      <c r="B259" s="42" t="s">
        <v>463</v>
      </c>
      <c r="C259" s="86" t="n">
        <v>9170</v>
      </c>
      <c r="D259" s="109" t="n">
        <v>0</v>
      </c>
      <c r="E259" s="110" t="n">
        <v>0</v>
      </c>
      <c r="F259" s="112" t="n">
        <v>0</v>
      </c>
      <c r="G259" s="110" t="n">
        <v>0</v>
      </c>
      <c r="H259" s="86" t="n">
        <v>9170</v>
      </c>
      <c r="I259" s="110" t="n">
        <v>0</v>
      </c>
      <c r="J259" s="86" t="n">
        <v>9170</v>
      </c>
      <c r="K259" s="86" t="n">
        <v>0</v>
      </c>
      <c r="L259" s="86" t="n">
        <v>0</v>
      </c>
      <c r="M259" s="86" t="n">
        <v>0</v>
      </c>
      <c r="N259" s="86" t="n">
        <v>0</v>
      </c>
      <c r="O259" s="86" t="n">
        <v>9170</v>
      </c>
      <c r="P259" s="86" t="n">
        <v>0</v>
      </c>
      <c r="Q259" s="42" t="s">
        <v>464</v>
      </c>
    </row>
    <row r="260" customFormat="false" ht="127.75" hidden="false" customHeight="false" outlineLevel="0" collapsed="false">
      <c r="A260" s="89" t="s">
        <v>212</v>
      </c>
      <c r="B260" s="113" t="s">
        <v>465</v>
      </c>
      <c r="C260" s="86" t="n">
        <v>5132</v>
      </c>
      <c r="D260" s="109" t="n">
        <v>0</v>
      </c>
      <c r="E260" s="110" t="n">
        <v>0</v>
      </c>
      <c r="F260" s="114" t="n">
        <v>0</v>
      </c>
      <c r="G260" s="110" t="n">
        <v>0</v>
      </c>
      <c r="H260" s="86" t="n">
        <v>5132</v>
      </c>
      <c r="I260" s="110" t="n">
        <v>0</v>
      </c>
      <c r="J260" s="86" t="n">
        <v>5132</v>
      </c>
      <c r="K260" s="86" t="n">
        <v>0</v>
      </c>
      <c r="L260" s="86" t="n">
        <v>0</v>
      </c>
      <c r="M260" s="86" t="n">
        <v>0</v>
      </c>
      <c r="N260" s="86" t="n">
        <v>0</v>
      </c>
      <c r="O260" s="86" t="n">
        <v>5132</v>
      </c>
      <c r="P260" s="86" t="n">
        <v>0</v>
      </c>
      <c r="Q260" s="42" t="s">
        <v>466</v>
      </c>
    </row>
    <row r="261" customFormat="false" ht="15.75" hidden="false" customHeight="false" outlineLevel="0" collapsed="false">
      <c r="A261" s="94" t="s">
        <v>82</v>
      </c>
      <c r="B261" s="94"/>
      <c r="C261" s="115" t="n">
        <f aca="false">C255+C256+C257+C258+C259+C260</f>
        <v>18926.43005</v>
      </c>
      <c r="D261" s="115" t="n">
        <f aca="false">D255+D256+D257+D258+D259+D260</f>
        <v>0</v>
      </c>
      <c r="E261" s="115" t="n">
        <f aca="false">E255+E256+E257+E258+E259+E260</f>
        <v>0</v>
      </c>
      <c r="F261" s="115" t="n">
        <f aca="false">F255+F256+F257+F258+F259+F260</f>
        <v>0</v>
      </c>
      <c r="G261" s="115" t="n">
        <f aca="false">G255+G256+G257+G258+G259+G260</f>
        <v>0</v>
      </c>
      <c r="H261" s="115" t="n">
        <f aca="false">H255+H256+H257+H258+H259+H260</f>
        <v>18926.43005</v>
      </c>
      <c r="I261" s="115" t="n">
        <f aca="false">I255+I256+I257+I258+I259+I260</f>
        <v>0</v>
      </c>
      <c r="J261" s="115" t="n">
        <f aca="false">J255+J256+J257+J258+J259+J260</f>
        <v>18926.43005</v>
      </c>
      <c r="K261" s="115" t="n">
        <f aca="false">K255+K256+K257+K258+K259+K260</f>
        <v>0</v>
      </c>
      <c r="L261" s="115" t="n">
        <f aca="false">L255+L256+L257+L258+L259+L260</f>
        <v>0</v>
      </c>
      <c r="M261" s="115" t="n">
        <f aca="false">M255+M256+M257+M258+M259+M260</f>
        <v>0</v>
      </c>
      <c r="N261" s="115" t="n">
        <f aca="false">N255+N256+N257+N258+N259+N260</f>
        <v>0</v>
      </c>
      <c r="O261" s="115" t="n">
        <f aca="false">O255+O256+O257+O258+O259+O260</f>
        <v>18926.43005</v>
      </c>
      <c r="P261" s="115" t="n">
        <f aca="false">P255+P256+P257+P258+P259+P260</f>
        <v>0</v>
      </c>
      <c r="Q261" s="28"/>
    </row>
    <row r="262" customFormat="false" ht="15.75" hidden="false" customHeight="false" outlineLevel="0" collapsed="false">
      <c r="A262" s="72"/>
      <c r="B262" s="28"/>
      <c r="C262" s="28"/>
      <c r="D262" s="28"/>
      <c r="E262" s="28"/>
      <c r="F262" s="28"/>
      <c r="G262" s="28"/>
      <c r="H262" s="28"/>
      <c r="I262" s="28"/>
      <c r="J262" s="28"/>
      <c r="K262" s="28"/>
      <c r="L262" s="28"/>
      <c r="M262" s="28"/>
      <c r="N262" s="28"/>
      <c r="O262" s="28"/>
      <c r="P262" s="28"/>
      <c r="Q262" s="28"/>
    </row>
    <row r="263" customFormat="false" ht="23.3" hidden="false" customHeight="true" outlineLevel="0" collapsed="false">
      <c r="A263" s="6" t="s">
        <v>467</v>
      </c>
      <c r="B263" s="6" t="s">
        <v>468</v>
      </c>
      <c r="C263" s="6"/>
      <c r="D263" s="6"/>
      <c r="E263" s="6"/>
      <c r="F263" s="6"/>
      <c r="G263" s="6"/>
      <c r="H263" s="6"/>
      <c r="I263" s="6"/>
      <c r="J263" s="6"/>
      <c r="K263" s="6"/>
      <c r="L263" s="6"/>
      <c r="M263" s="6"/>
      <c r="N263" s="6"/>
      <c r="O263" s="6"/>
      <c r="P263" s="6"/>
      <c r="Q263" s="28"/>
    </row>
    <row r="264" customFormat="false" ht="26.1" hidden="false" customHeight="true" outlineLevel="0" collapsed="false">
      <c r="A264" s="99" t="s">
        <v>469</v>
      </c>
      <c r="B264" s="99"/>
      <c r="C264" s="99"/>
      <c r="D264" s="99"/>
      <c r="E264" s="99"/>
      <c r="F264" s="99"/>
      <c r="G264" s="99"/>
      <c r="H264" s="99"/>
      <c r="I264" s="99"/>
      <c r="J264" s="99"/>
      <c r="K264" s="99"/>
      <c r="L264" s="99"/>
      <c r="M264" s="99"/>
      <c r="N264" s="99"/>
      <c r="O264" s="99"/>
      <c r="P264" s="99"/>
      <c r="Q264" s="99"/>
    </row>
    <row r="265" customFormat="false" ht="141.75" hidden="false" customHeight="false" outlineLevel="0" collapsed="false">
      <c r="A265" s="72" t="s">
        <v>127</v>
      </c>
      <c r="B265" s="42" t="s">
        <v>470</v>
      </c>
      <c r="C265" s="86" t="n">
        <v>1104.057</v>
      </c>
      <c r="D265" s="86" t="n">
        <v>0</v>
      </c>
      <c r="E265" s="86" t="n">
        <v>0</v>
      </c>
      <c r="F265" s="86" t="n">
        <v>0</v>
      </c>
      <c r="G265" s="86" t="n">
        <v>0</v>
      </c>
      <c r="H265" s="86" t="n">
        <v>1104.057</v>
      </c>
      <c r="I265" s="86" t="n">
        <v>0</v>
      </c>
      <c r="J265" s="86" t="n">
        <v>1104.057</v>
      </c>
      <c r="K265" s="86" t="n">
        <v>0</v>
      </c>
      <c r="L265" s="86" t="n">
        <v>0</v>
      </c>
      <c r="M265" s="86" t="n">
        <v>0</v>
      </c>
      <c r="N265" s="86" t="n">
        <v>0</v>
      </c>
      <c r="O265" s="86" t="n">
        <v>1104.057</v>
      </c>
      <c r="P265" s="86" t="n">
        <v>0</v>
      </c>
      <c r="Q265" s="42" t="s">
        <v>471</v>
      </c>
    </row>
    <row r="266" customFormat="false" ht="71.8" hidden="false" customHeight="false" outlineLevel="0" collapsed="false">
      <c r="A266" s="72" t="s">
        <v>129</v>
      </c>
      <c r="B266" s="42" t="s">
        <v>472</v>
      </c>
      <c r="C266" s="86" t="n">
        <v>185.304</v>
      </c>
      <c r="D266" s="86" t="n">
        <v>0</v>
      </c>
      <c r="E266" s="86" t="n">
        <v>0</v>
      </c>
      <c r="F266" s="86" t="n">
        <v>0</v>
      </c>
      <c r="G266" s="86" t="n">
        <v>0</v>
      </c>
      <c r="H266" s="86" t="n">
        <v>185.304</v>
      </c>
      <c r="I266" s="86" t="n">
        <v>0</v>
      </c>
      <c r="J266" s="86" t="n">
        <v>185.304</v>
      </c>
      <c r="K266" s="86" t="n">
        <v>0</v>
      </c>
      <c r="L266" s="86" t="n">
        <v>0</v>
      </c>
      <c r="M266" s="86" t="n">
        <v>0</v>
      </c>
      <c r="N266" s="86" t="n">
        <v>0</v>
      </c>
      <c r="O266" s="86" t="n">
        <v>185.304</v>
      </c>
      <c r="P266" s="86" t="n">
        <v>0</v>
      </c>
      <c r="Q266" s="42" t="s">
        <v>473</v>
      </c>
    </row>
    <row r="267" customFormat="false" ht="71.8" hidden="false" customHeight="false" outlineLevel="0" collapsed="false">
      <c r="A267" s="72" t="s">
        <v>131</v>
      </c>
      <c r="B267" s="42" t="s">
        <v>474</v>
      </c>
      <c r="C267" s="86" t="n">
        <v>3727.56309</v>
      </c>
      <c r="D267" s="86" t="n">
        <v>0</v>
      </c>
      <c r="E267" s="86" t="n">
        <v>0</v>
      </c>
      <c r="F267" s="86" t="n">
        <v>0</v>
      </c>
      <c r="G267" s="86" t="n">
        <v>0</v>
      </c>
      <c r="H267" s="86" t="n">
        <v>3727.56309</v>
      </c>
      <c r="I267" s="86" t="n">
        <v>0</v>
      </c>
      <c r="J267" s="86" t="n">
        <v>3141.37569</v>
      </c>
      <c r="K267" s="86" t="n">
        <v>0</v>
      </c>
      <c r="L267" s="86" t="n">
        <v>0</v>
      </c>
      <c r="M267" s="86" t="n">
        <v>0</v>
      </c>
      <c r="N267" s="86" t="n">
        <v>0</v>
      </c>
      <c r="O267" s="86" t="n">
        <v>3141.37569</v>
      </c>
      <c r="P267" s="86" t="n">
        <v>0</v>
      </c>
      <c r="Q267" s="42" t="s">
        <v>475</v>
      </c>
    </row>
    <row r="268" customFormat="false" ht="43.8" hidden="false" customHeight="false" outlineLevel="0" collapsed="false">
      <c r="A268" s="72" t="s">
        <v>133</v>
      </c>
      <c r="B268" s="42" t="s">
        <v>476</v>
      </c>
      <c r="C268" s="86" t="n">
        <v>120</v>
      </c>
      <c r="D268" s="86" t="n">
        <v>0</v>
      </c>
      <c r="E268" s="86" t="n">
        <v>0</v>
      </c>
      <c r="F268" s="86" t="n">
        <v>0</v>
      </c>
      <c r="G268" s="86" t="n">
        <v>0</v>
      </c>
      <c r="H268" s="86" t="n">
        <v>120</v>
      </c>
      <c r="I268" s="86" t="n">
        <v>0</v>
      </c>
      <c r="J268" s="86" t="n">
        <v>120</v>
      </c>
      <c r="K268" s="86" t="n">
        <v>0</v>
      </c>
      <c r="L268" s="86" t="n">
        <v>0</v>
      </c>
      <c r="M268" s="86" t="n">
        <v>0</v>
      </c>
      <c r="N268" s="86" t="n">
        <v>0</v>
      </c>
      <c r="O268" s="86" t="n">
        <v>120</v>
      </c>
      <c r="P268" s="86" t="n">
        <v>0</v>
      </c>
      <c r="Q268" s="42" t="s">
        <v>477</v>
      </c>
    </row>
    <row r="269" customFormat="false" ht="57.8" hidden="false" customHeight="false" outlineLevel="0" collapsed="false">
      <c r="A269" s="72" t="s">
        <v>135</v>
      </c>
      <c r="B269" s="42" t="s">
        <v>478</v>
      </c>
      <c r="C269" s="86" t="n">
        <v>2087.59255</v>
      </c>
      <c r="D269" s="86" t="n">
        <v>0</v>
      </c>
      <c r="E269" s="86" t="n">
        <v>0</v>
      </c>
      <c r="F269" s="86" t="n">
        <v>0</v>
      </c>
      <c r="G269" s="86" t="n">
        <v>0</v>
      </c>
      <c r="H269" s="86" t="n">
        <v>2087.59255</v>
      </c>
      <c r="I269" s="86" t="n">
        <v>0</v>
      </c>
      <c r="J269" s="86" t="n">
        <v>2087.59255</v>
      </c>
      <c r="K269" s="86" t="n">
        <v>0</v>
      </c>
      <c r="L269" s="86" t="n">
        <v>0</v>
      </c>
      <c r="M269" s="86" t="n">
        <v>0</v>
      </c>
      <c r="N269" s="86" t="n">
        <v>0</v>
      </c>
      <c r="O269" s="86" t="n">
        <v>2087.59255</v>
      </c>
      <c r="P269" s="86" t="n">
        <v>0</v>
      </c>
      <c r="Q269" s="42" t="s">
        <v>479</v>
      </c>
    </row>
    <row r="270" customFormat="false" ht="57.8" hidden="false" customHeight="false" outlineLevel="0" collapsed="false">
      <c r="A270" s="72" t="s">
        <v>137</v>
      </c>
      <c r="B270" s="42" t="s">
        <v>480</v>
      </c>
      <c r="C270" s="86" t="n">
        <v>31.612</v>
      </c>
      <c r="D270" s="86" t="n">
        <v>0</v>
      </c>
      <c r="E270" s="86" t="n">
        <v>0</v>
      </c>
      <c r="F270" s="86" t="n">
        <v>0</v>
      </c>
      <c r="G270" s="86" t="n">
        <v>0</v>
      </c>
      <c r="H270" s="86" t="n">
        <v>31.612</v>
      </c>
      <c r="I270" s="86" t="n">
        <v>0</v>
      </c>
      <c r="J270" s="86" t="n">
        <v>31.612</v>
      </c>
      <c r="K270" s="86" t="n">
        <v>0</v>
      </c>
      <c r="L270" s="86" t="n">
        <v>0</v>
      </c>
      <c r="M270" s="86" t="n">
        <v>0</v>
      </c>
      <c r="N270" s="86" t="n">
        <v>0</v>
      </c>
      <c r="O270" s="86" t="n">
        <v>31.612</v>
      </c>
      <c r="P270" s="86" t="n">
        <v>0</v>
      </c>
      <c r="Q270" s="42"/>
    </row>
    <row r="271" customFormat="false" ht="71.8" hidden="false" customHeight="false" outlineLevel="0" collapsed="false">
      <c r="A271" s="72" t="s">
        <v>139</v>
      </c>
      <c r="B271" s="42" t="s">
        <v>481</v>
      </c>
      <c r="C271" s="86" t="n">
        <v>7.42084</v>
      </c>
      <c r="D271" s="86" t="n">
        <v>0</v>
      </c>
      <c r="E271" s="86" t="n">
        <v>0</v>
      </c>
      <c r="F271" s="86" t="n">
        <v>0</v>
      </c>
      <c r="G271" s="86" t="n">
        <v>0</v>
      </c>
      <c r="H271" s="86" t="n">
        <v>7.42084</v>
      </c>
      <c r="I271" s="86" t="n">
        <v>0</v>
      </c>
      <c r="J271" s="86" t="n">
        <v>5.74748</v>
      </c>
      <c r="K271" s="86" t="n">
        <v>0</v>
      </c>
      <c r="L271" s="86" t="n">
        <v>0</v>
      </c>
      <c r="M271" s="86" t="n">
        <v>0</v>
      </c>
      <c r="N271" s="86" t="n">
        <v>0</v>
      </c>
      <c r="O271" s="86" t="n">
        <v>5.74748</v>
      </c>
      <c r="P271" s="86" t="n">
        <v>0</v>
      </c>
      <c r="Q271" s="42"/>
    </row>
    <row r="272" customFormat="false" ht="127.75" hidden="false" customHeight="false" outlineLevel="0" collapsed="false">
      <c r="A272" s="72" t="s">
        <v>147</v>
      </c>
      <c r="B272" s="42" t="s">
        <v>482</v>
      </c>
      <c r="C272" s="86" t="n">
        <v>179.828</v>
      </c>
      <c r="D272" s="86" t="n">
        <v>0</v>
      </c>
      <c r="E272" s="86" t="n">
        <v>0</v>
      </c>
      <c r="F272" s="86" t="n">
        <v>0</v>
      </c>
      <c r="G272" s="86" t="n">
        <v>0</v>
      </c>
      <c r="H272" s="86" t="n">
        <v>179.828</v>
      </c>
      <c r="I272" s="86" t="n">
        <v>0</v>
      </c>
      <c r="J272" s="86" t="n">
        <v>179.828</v>
      </c>
      <c r="K272" s="86" t="n">
        <v>0</v>
      </c>
      <c r="L272" s="86" t="n">
        <v>0</v>
      </c>
      <c r="M272" s="86" t="n">
        <v>0</v>
      </c>
      <c r="N272" s="86" t="n">
        <v>0</v>
      </c>
      <c r="O272" s="86" t="n">
        <v>179.828</v>
      </c>
      <c r="P272" s="86" t="n">
        <v>0</v>
      </c>
      <c r="Q272" s="42"/>
    </row>
    <row r="273" customFormat="false" ht="43.8" hidden="false" customHeight="false" outlineLevel="0" collapsed="false">
      <c r="A273" s="72" t="s">
        <v>149</v>
      </c>
      <c r="B273" s="42" t="s">
        <v>483</v>
      </c>
      <c r="C273" s="86" t="n">
        <v>186.929</v>
      </c>
      <c r="D273" s="86" t="n">
        <v>0</v>
      </c>
      <c r="E273" s="86" t="n">
        <v>0</v>
      </c>
      <c r="F273" s="86" t="n">
        <v>0</v>
      </c>
      <c r="G273" s="86" t="n">
        <v>0</v>
      </c>
      <c r="H273" s="86" t="n">
        <v>186.929</v>
      </c>
      <c r="I273" s="86" t="n">
        <v>0</v>
      </c>
      <c r="J273" s="86" t="n">
        <v>186.929</v>
      </c>
      <c r="K273" s="86" t="n">
        <v>0</v>
      </c>
      <c r="L273" s="86" t="n">
        <v>0</v>
      </c>
      <c r="M273" s="86" t="n">
        <v>0</v>
      </c>
      <c r="N273" s="86" t="n">
        <v>0</v>
      </c>
      <c r="O273" s="86" t="n">
        <v>186.929</v>
      </c>
      <c r="P273" s="86" t="n">
        <v>0</v>
      </c>
      <c r="Q273" s="42"/>
    </row>
    <row r="274" customFormat="false" ht="85.8" hidden="false" customHeight="false" outlineLevel="0" collapsed="false">
      <c r="A274" s="72" t="s">
        <v>151</v>
      </c>
      <c r="B274" s="42" t="s">
        <v>484</v>
      </c>
      <c r="C274" s="86" t="n">
        <v>576.60983</v>
      </c>
      <c r="D274" s="86" t="n">
        <v>0</v>
      </c>
      <c r="E274" s="86" t="n">
        <v>0</v>
      </c>
      <c r="F274" s="86" t="n">
        <v>0</v>
      </c>
      <c r="G274" s="86" t="n">
        <v>0</v>
      </c>
      <c r="H274" s="86" t="n">
        <v>576.60983</v>
      </c>
      <c r="I274" s="86" t="n">
        <v>0</v>
      </c>
      <c r="J274" s="86" t="n">
        <v>576.60983</v>
      </c>
      <c r="K274" s="86" t="n">
        <v>0</v>
      </c>
      <c r="L274" s="86" t="n">
        <v>0</v>
      </c>
      <c r="M274" s="86" t="n">
        <v>0</v>
      </c>
      <c r="N274" s="86" t="n">
        <v>0</v>
      </c>
      <c r="O274" s="86" t="n">
        <v>576.60983</v>
      </c>
      <c r="P274" s="86" t="n">
        <v>0</v>
      </c>
      <c r="Q274" s="42"/>
    </row>
    <row r="275" customFormat="false" ht="71.8" hidden="false" customHeight="false" outlineLevel="0" collapsed="false">
      <c r="A275" s="72" t="s">
        <v>485</v>
      </c>
      <c r="B275" s="42" t="s">
        <v>486</v>
      </c>
      <c r="C275" s="86" t="n">
        <v>155.97519</v>
      </c>
      <c r="D275" s="86" t="n">
        <v>0</v>
      </c>
      <c r="E275" s="86" t="n">
        <v>0</v>
      </c>
      <c r="F275" s="86" t="n">
        <v>0</v>
      </c>
      <c r="G275" s="86" t="n">
        <v>0</v>
      </c>
      <c r="H275" s="86" t="n">
        <v>155.97519</v>
      </c>
      <c r="I275" s="86" t="n">
        <v>0</v>
      </c>
      <c r="J275" s="86" t="n">
        <v>155.97519</v>
      </c>
      <c r="K275" s="86" t="n">
        <v>0</v>
      </c>
      <c r="L275" s="86" t="n">
        <v>0</v>
      </c>
      <c r="M275" s="86" t="n">
        <v>0</v>
      </c>
      <c r="N275" s="86" t="n">
        <v>0</v>
      </c>
      <c r="O275" s="86" t="n">
        <v>155.97519</v>
      </c>
      <c r="P275" s="86" t="n">
        <v>0</v>
      </c>
      <c r="Q275" s="42"/>
    </row>
    <row r="276" customFormat="false" ht="43.8" hidden="false" customHeight="false" outlineLevel="0" collapsed="false">
      <c r="A276" s="72" t="s">
        <v>487</v>
      </c>
      <c r="B276" s="42" t="s">
        <v>488</v>
      </c>
      <c r="C276" s="86" t="n">
        <v>55.5156</v>
      </c>
      <c r="D276" s="86" t="n">
        <v>0</v>
      </c>
      <c r="E276" s="86" t="n">
        <v>0</v>
      </c>
      <c r="F276" s="86" t="n">
        <v>0</v>
      </c>
      <c r="G276" s="86" t="n">
        <v>0</v>
      </c>
      <c r="H276" s="86" t="n">
        <v>55.5156</v>
      </c>
      <c r="I276" s="86" t="n">
        <v>0</v>
      </c>
      <c r="J276" s="86" t="n">
        <v>55.5156</v>
      </c>
      <c r="K276" s="86" t="n">
        <v>0</v>
      </c>
      <c r="L276" s="86" t="n">
        <v>0</v>
      </c>
      <c r="M276" s="86" t="n">
        <v>0</v>
      </c>
      <c r="N276" s="86" t="n">
        <v>0</v>
      </c>
      <c r="O276" s="86" t="n">
        <v>55.5156</v>
      </c>
      <c r="P276" s="86" t="n">
        <v>0</v>
      </c>
      <c r="Q276" s="42"/>
    </row>
    <row r="277" customFormat="false" ht="43.8" hidden="false" customHeight="false" outlineLevel="0" collapsed="false">
      <c r="A277" s="72" t="s">
        <v>489</v>
      </c>
      <c r="B277" s="42" t="s">
        <v>490</v>
      </c>
      <c r="C277" s="86" t="n">
        <v>696.15049</v>
      </c>
      <c r="D277" s="86" t="n">
        <v>0</v>
      </c>
      <c r="E277" s="86" t="n">
        <v>0</v>
      </c>
      <c r="F277" s="86" t="n">
        <v>0</v>
      </c>
      <c r="G277" s="86" t="n">
        <v>0</v>
      </c>
      <c r="H277" s="86" t="n">
        <v>696.15049</v>
      </c>
      <c r="I277" s="86" t="n">
        <v>0</v>
      </c>
      <c r="J277" s="86" t="n">
        <v>664.92707</v>
      </c>
      <c r="K277" s="86" t="n">
        <v>0</v>
      </c>
      <c r="L277" s="86" t="n">
        <v>0</v>
      </c>
      <c r="M277" s="86" t="n">
        <v>0</v>
      </c>
      <c r="N277" s="86" t="n">
        <v>0</v>
      </c>
      <c r="O277" s="86" t="n">
        <v>664.92707</v>
      </c>
      <c r="P277" s="86" t="n">
        <v>0</v>
      </c>
      <c r="Q277" s="42"/>
    </row>
    <row r="278" customFormat="false" ht="57.8" hidden="false" customHeight="false" outlineLevel="0" collapsed="false">
      <c r="A278" s="72" t="s">
        <v>491</v>
      </c>
      <c r="B278" s="42" t="s">
        <v>492</v>
      </c>
      <c r="C278" s="86" t="n">
        <v>431.37324</v>
      </c>
      <c r="D278" s="86" t="n">
        <v>0</v>
      </c>
      <c r="E278" s="86" t="n">
        <v>0</v>
      </c>
      <c r="F278" s="86" t="n">
        <v>0</v>
      </c>
      <c r="G278" s="86" t="n">
        <v>0</v>
      </c>
      <c r="H278" s="86" t="n">
        <v>431.37324</v>
      </c>
      <c r="I278" s="86" t="n">
        <v>0</v>
      </c>
      <c r="J278" s="86" t="n">
        <v>431.37324</v>
      </c>
      <c r="K278" s="86" t="n">
        <v>0</v>
      </c>
      <c r="L278" s="86" t="n">
        <v>0</v>
      </c>
      <c r="M278" s="86" t="n">
        <v>0</v>
      </c>
      <c r="N278" s="86" t="n">
        <v>0</v>
      </c>
      <c r="O278" s="86" t="n">
        <v>431.37324</v>
      </c>
      <c r="P278" s="86" t="n">
        <v>0</v>
      </c>
      <c r="Q278" s="42"/>
    </row>
    <row r="279" customFormat="false" ht="99.8" hidden="false" customHeight="false" outlineLevel="0" collapsed="false">
      <c r="A279" s="72" t="s">
        <v>56</v>
      </c>
      <c r="B279" s="42" t="s">
        <v>493</v>
      </c>
      <c r="C279" s="86" t="n">
        <v>280.1601</v>
      </c>
      <c r="D279" s="86" t="n">
        <v>0</v>
      </c>
      <c r="E279" s="86" t="n">
        <v>0</v>
      </c>
      <c r="F279" s="86" t="n">
        <v>0</v>
      </c>
      <c r="G279" s="86" t="n">
        <v>0</v>
      </c>
      <c r="H279" s="86" t="n">
        <v>280.1601</v>
      </c>
      <c r="I279" s="86" t="n">
        <v>0</v>
      </c>
      <c r="J279" s="86" t="n">
        <v>280.1601</v>
      </c>
      <c r="K279" s="86" t="n">
        <v>0</v>
      </c>
      <c r="L279" s="86" t="n">
        <v>0</v>
      </c>
      <c r="M279" s="86" t="n">
        <v>0</v>
      </c>
      <c r="N279" s="86" t="n">
        <v>0</v>
      </c>
      <c r="O279" s="86" t="n">
        <v>280.1601</v>
      </c>
      <c r="P279" s="86" t="n">
        <v>0</v>
      </c>
      <c r="Q279" s="42" t="s">
        <v>494</v>
      </c>
    </row>
    <row r="280" customFormat="false" ht="127.75" hidden="false" customHeight="false" outlineLevel="0" collapsed="false">
      <c r="A280" s="72" t="s">
        <v>59</v>
      </c>
      <c r="B280" s="42" t="s">
        <v>495</v>
      </c>
      <c r="C280" s="86" t="n">
        <v>365.7</v>
      </c>
      <c r="D280" s="86" t="n">
        <v>0</v>
      </c>
      <c r="E280" s="86" t="n">
        <v>0</v>
      </c>
      <c r="F280" s="86" t="n">
        <v>0</v>
      </c>
      <c r="G280" s="86" t="n">
        <v>0</v>
      </c>
      <c r="H280" s="86" t="n">
        <v>365.7</v>
      </c>
      <c r="I280" s="86" t="n">
        <v>0</v>
      </c>
      <c r="J280" s="86" t="n">
        <v>365.7</v>
      </c>
      <c r="K280" s="86" t="n">
        <v>0</v>
      </c>
      <c r="L280" s="86" t="n">
        <v>0</v>
      </c>
      <c r="M280" s="86" t="n">
        <v>0</v>
      </c>
      <c r="N280" s="86" t="n">
        <v>0</v>
      </c>
      <c r="O280" s="86" t="n">
        <v>365.7</v>
      </c>
      <c r="P280" s="86" t="n">
        <v>0</v>
      </c>
      <c r="Q280" s="42" t="s">
        <v>496</v>
      </c>
    </row>
    <row r="281" customFormat="false" ht="141.75" hidden="false" customHeight="false" outlineLevel="0" collapsed="false">
      <c r="A281" s="72" t="s">
        <v>65</v>
      </c>
      <c r="B281" s="42" t="s">
        <v>497</v>
      </c>
      <c r="C281" s="86" t="n">
        <v>456.43272</v>
      </c>
      <c r="D281" s="86" t="n">
        <v>0</v>
      </c>
      <c r="E281" s="86" t="n">
        <v>0</v>
      </c>
      <c r="F281" s="86" t="n">
        <v>0</v>
      </c>
      <c r="G281" s="86" t="n">
        <v>0</v>
      </c>
      <c r="H281" s="86" t="n">
        <v>456.43272</v>
      </c>
      <c r="I281" s="86" t="n">
        <v>0</v>
      </c>
      <c r="J281" s="86" t="n">
        <v>456.43272</v>
      </c>
      <c r="K281" s="86" t="n">
        <v>0</v>
      </c>
      <c r="L281" s="86" t="n">
        <v>0</v>
      </c>
      <c r="M281" s="86" t="n">
        <v>0</v>
      </c>
      <c r="N281" s="86" t="n">
        <v>0</v>
      </c>
      <c r="O281" s="86" t="n">
        <v>456.43272</v>
      </c>
      <c r="P281" s="86" t="n">
        <v>0</v>
      </c>
      <c r="Q281" s="42"/>
    </row>
    <row r="282" customFormat="false" ht="323.65" hidden="false" customHeight="false" outlineLevel="0" collapsed="false">
      <c r="A282" s="72" t="s">
        <v>207</v>
      </c>
      <c r="B282" s="42" t="s">
        <v>498</v>
      </c>
      <c r="C282" s="86" t="n">
        <v>961.48906</v>
      </c>
      <c r="D282" s="86" t="n">
        <v>0</v>
      </c>
      <c r="E282" s="86" t="n">
        <v>0</v>
      </c>
      <c r="F282" s="86" t="n">
        <v>0</v>
      </c>
      <c r="G282" s="86" t="n">
        <v>0</v>
      </c>
      <c r="H282" s="86" t="n">
        <v>961.48906</v>
      </c>
      <c r="I282" s="86" t="n">
        <v>0</v>
      </c>
      <c r="J282" s="86" t="n">
        <v>960.14515</v>
      </c>
      <c r="K282" s="86" t="n">
        <v>0</v>
      </c>
      <c r="L282" s="86" t="n">
        <v>0</v>
      </c>
      <c r="M282" s="86" t="n">
        <v>0</v>
      </c>
      <c r="N282" s="86" t="n">
        <v>0</v>
      </c>
      <c r="O282" s="86" t="n">
        <v>960.14515</v>
      </c>
      <c r="P282" s="86" t="n">
        <v>0</v>
      </c>
      <c r="Q282" s="42"/>
    </row>
    <row r="283" customFormat="false" ht="99.8" hidden="false" customHeight="false" outlineLevel="0" collapsed="false">
      <c r="A283" s="72" t="s">
        <v>212</v>
      </c>
      <c r="B283" s="42" t="s">
        <v>499</v>
      </c>
      <c r="C283" s="86" t="n">
        <v>209.343</v>
      </c>
      <c r="D283" s="86" t="n">
        <v>0</v>
      </c>
      <c r="E283" s="86" t="n">
        <v>0</v>
      </c>
      <c r="F283" s="86" t="n">
        <v>0</v>
      </c>
      <c r="G283" s="86" t="n">
        <v>0</v>
      </c>
      <c r="H283" s="86" t="n">
        <v>209.343</v>
      </c>
      <c r="I283" s="86" t="n">
        <v>0</v>
      </c>
      <c r="J283" s="86" t="n">
        <v>209.343</v>
      </c>
      <c r="K283" s="86" t="n">
        <v>0</v>
      </c>
      <c r="L283" s="86" t="n">
        <v>0</v>
      </c>
      <c r="M283" s="86" t="n">
        <v>0</v>
      </c>
      <c r="N283" s="86" t="n">
        <v>0</v>
      </c>
      <c r="O283" s="86" t="n">
        <v>209.343</v>
      </c>
      <c r="P283" s="86" t="n">
        <v>0</v>
      </c>
      <c r="Q283" s="42" t="s">
        <v>500</v>
      </c>
    </row>
    <row r="284" customFormat="false" ht="113.8" hidden="false" customHeight="false" outlineLevel="0" collapsed="false">
      <c r="A284" s="72" t="s">
        <v>222</v>
      </c>
      <c r="B284" s="42" t="s">
        <v>501</v>
      </c>
      <c r="C284" s="86" t="n">
        <v>0</v>
      </c>
      <c r="D284" s="86" t="n">
        <v>0</v>
      </c>
      <c r="E284" s="86" t="n">
        <v>0</v>
      </c>
      <c r="F284" s="86" t="n">
        <v>0</v>
      </c>
      <c r="G284" s="86" t="n">
        <v>0</v>
      </c>
      <c r="H284" s="86" t="n">
        <v>0</v>
      </c>
      <c r="I284" s="86" t="n">
        <v>0</v>
      </c>
      <c r="J284" s="86" t="n">
        <v>0</v>
      </c>
      <c r="K284" s="86" t="n">
        <v>0</v>
      </c>
      <c r="L284" s="86" t="n">
        <v>0</v>
      </c>
      <c r="M284" s="86" t="n">
        <v>0</v>
      </c>
      <c r="N284" s="86" t="n">
        <v>0</v>
      </c>
      <c r="O284" s="86" t="n">
        <v>0</v>
      </c>
      <c r="P284" s="86" t="n">
        <v>0</v>
      </c>
      <c r="Q284" s="42"/>
    </row>
    <row r="285" customFormat="false" ht="43.8" hidden="false" customHeight="false" outlineLevel="0" collapsed="false">
      <c r="A285" s="72" t="s">
        <v>225</v>
      </c>
      <c r="B285" s="42" t="s">
        <v>502</v>
      </c>
      <c r="C285" s="86" t="n">
        <v>20.099</v>
      </c>
      <c r="D285" s="86" t="n">
        <v>0</v>
      </c>
      <c r="E285" s="86" t="n">
        <v>0</v>
      </c>
      <c r="F285" s="86" t="n">
        <v>0</v>
      </c>
      <c r="G285" s="86" t="n">
        <v>0</v>
      </c>
      <c r="H285" s="86" t="n">
        <v>20.099</v>
      </c>
      <c r="I285" s="86" t="n">
        <v>0</v>
      </c>
      <c r="J285" s="86" t="n">
        <v>20.099</v>
      </c>
      <c r="K285" s="86" t="n">
        <v>0</v>
      </c>
      <c r="L285" s="86" t="n">
        <v>0</v>
      </c>
      <c r="M285" s="86" t="n">
        <v>0</v>
      </c>
      <c r="N285" s="86" t="n">
        <v>0</v>
      </c>
      <c r="O285" s="86" t="n">
        <v>20.099</v>
      </c>
      <c r="P285" s="86" t="n">
        <v>0</v>
      </c>
      <c r="Q285" s="42" t="s">
        <v>503</v>
      </c>
    </row>
    <row r="286" customFormat="false" ht="43.8" hidden="false" customHeight="false" outlineLevel="0" collapsed="false">
      <c r="A286" s="72" t="s">
        <v>235</v>
      </c>
      <c r="B286" s="42" t="s">
        <v>504</v>
      </c>
      <c r="C286" s="86" t="n">
        <v>7352</v>
      </c>
      <c r="D286" s="86" t="n">
        <v>0</v>
      </c>
      <c r="E286" s="86" t="n">
        <v>0</v>
      </c>
      <c r="F286" s="86" t="n">
        <v>0</v>
      </c>
      <c r="G286" s="86" t="n">
        <v>0</v>
      </c>
      <c r="H286" s="86" t="n">
        <v>7352</v>
      </c>
      <c r="I286" s="86" t="n">
        <v>0</v>
      </c>
      <c r="J286" s="86" t="n">
        <v>7352</v>
      </c>
      <c r="K286" s="86" t="n">
        <v>0</v>
      </c>
      <c r="L286" s="86" t="n">
        <v>0</v>
      </c>
      <c r="M286" s="86" t="n">
        <v>0</v>
      </c>
      <c r="N286" s="86" t="n">
        <v>0</v>
      </c>
      <c r="O286" s="86" t="n">
        <v>7352</v>
      </c>
      <c r="P286" s="86" t="n">
        <v>0</v>
      </c>
      <c r="Q286" s="42" t="s">
        <v>505</v>
      </c>
    </row>
    <row r="287" customFormat="false" ht="85.8" hidden="false" customHeight="false" outlineLevel="0" collapsed="false">
      <c r="A287" s="72" t="s">
        <v>506</v>
      </c>
      <c r="B287" s="42" t="s">
        <v>507</v>
      </c>
      <c r="C287" s="86" t="n">
        <v>2184.05</v>
      </c>
      <c r="D287" s="86" t="n">
        <v>0</v>
      </c>
      <c r="E287" s="86" t="n">
        <v>0</v>
      </c>
      <c r="F287" s="86" t="n">
        <v>0</v>
      </c>
      <c r="G287" s="86" t="n">
        <v>0</v>
      </c>
      <c r="H287" s="86" t="n">
        <v>2184.05</v>
      </c>
      <c r="I287" s="86" t="n">
        <v>0</v>
      </c>
      <c r="J287" s="86" t="n">
        <v>2184.05</v>
      </c>
      <c r="K287" s="86" t="n">
        <v>0</v>
      </c>
      <c r="L287" s="86" t="n">
        <v>0</v>
      </c>
      <c r="M287" s="86" t="n">
        <v>0</v>
      </c>
      <c r="N287" s="86" t="n">
        <v>0</v>
      </c>
      <c r="O287" s="86" t="n">
        <v>2184.05</v>
      </c>
      <c r="P287" s="86" t="n">
        <v>0</v>
      </c>
      <c r="Q287" s="42" t="s">
        <v>508</v>
      </c>
    </row>
    <row r="288" customFormat="false" ht="141.75" hidden="false" customHeight="false" outlineLevel="0" collapsed="false">
      <c r="A288" s="72" t="s">
        <v>509</v>
      </c>
      <c r="B288" s="42" t="s">
        <v>510</v>
      </c>
      <c r="C288" s="86" t="n">
        <v>0</v>
      </c>
      <c r="D288" s="86" t="n">
        <v>0</v>
      </c>
      <c r="E288" s="86" t="n">
        <v>0</v>
      </c>
      <c r="F288" s="86" t="n">
        <v>0</v>
      </c>
      <c r="G288" s="86" t="n">
        <v>0</v>
      </c>
      <c r="H288" s="86" t="n">
        <v>0</v>
      </c>
      <c r="I288" s="86" t="n">
        <v>0</v>
      </c>
      <c r="J288" s="86" t="n">
        <v>0</v>
      </c>
      <c r="K288" s="86" t="n">
        <v>0</v>
      </c>
      <c r="L288" s="86" t="n">
        <v>0</v>
      </c>
      <c r="M288" s="86" t="n">
        <v>0</v>
      </c>
      <c r="N288" s="86" t="n">
        <v>0</v>
      </c>
      <c r="O288" s="86" t="n">
        <v>0</v>
      </c>
      <c r="P288" s="86" t="n">
        <v>0</v>
      </c>
      <c r="Q288" s="42"/>
    </row>
    <row r="289" customFormat="false" ht="71.8" hidden="false" customHeight="false" outlineLevel="0" collapsed="false">
      <c r="A289" s="72" t="s">
        <v>511</v>
      </c>
      <c r="B289" s="42" t="s">
        <v>512</v>
      </c>
      <c r="C289" s="86" t="n">
        <v>95.014</v>
      </c>
      <c r="D289" s="86" t="n">
        <v>0</v>
      </c>
      <c r="E289" s="86" t="n">
        <v>0</v>
      </c>
      <c r="F289" s="86" t="n">
        <v>0</v>
      </c>
      <c r="G289" s="86" t="n">
        <v>0</v>
      </c>
      <c r="H289" s="86" t="n">
        <v>95.014</v>
      </c>
      <c r="I289" s="86" t="n">
        <v>0</v>
      </c>
      <c r="J289" s="86" t="n">
        <v>95.014</v>
      </c>
      <c r="K289" s="86" t="n">
        <v>0</v>
      </c>
      <c r="L289" s="86" t="n">
        <v>0</v>
      </c>
      <c r="M289" s="86" t="n">
        <v>0</v>
      </c>
      <c r="N289" s="86"/>
      <c r="O289" s="86" t="n">
        <v>95.014</v>
      </c>
      <c r="P289" s="86" t="n">
        <v>0</v>
      </c>
      <c r="Q289" s="42"/>
    </row>
    <row r="290" customFormat="false" ht="71.8" hidden="false" customHeight="false" outlineLevel="0" collapsed="false">
      <c r="A290" s="72" t="s">
        <v>513</v>
      </c>
      <c r="B290" s="42" t="s">
        <v>514</v>
      </c>
      <c r="C290" s="86" t="n">
        <v>1184.655</v>
      </c>
      <c r="D290" s="86" t="n">
        <v>0</v>
      </c>
      <c r="E290" s="86" t="n">
        <v>0</v>
      </c>
      <c r="F290" s="86" t="n">
        <v>0</v>
      </c>
      <c r="G290" s="86" t="n">
        <v>0</v>
      </c>
      <c r="H290" s="86" t="n">
        <v>1184.655</v>
      </c>
      <c r="I290" s="86" t="n">
        <v>0</v>
      </c>
      <c r="J290" s="86" t="n">
        <v>1184.655</v>
      </c>
      <c r="K290" s="86" t="n">
        <v>0</v>
      </c>
      <c r="L290" s="86" t="n">
        <v>0</v>
      </c>
      <c r="M290" s="86" t="n">
        <v>0</v>
      </c>
      <c r="N290" s="86" t="n">
        <v>0</v>
      </c>
      <c r="O290" s="86" t="n">
        <v>1184.655</v>
      </c>
      <c r="P290" s="86" t="n">
        <v>0</v>
      </c>
      <c r="Q290" s="42"/>
    </row>
    <row r="291" customFormat="false" ht="57.8" hidden="false" customHeight="false" outlineLevel="0" collapsed="false">
      <c r="A291" s="72" t="s">
        <v>515</v>
      </c>
      <c r="B291" s="42" t="s">
        <v>516</v>
      </c>
      <c r="C291" s="86" t="n">
        <v>0</v>
      </c>
      <c r="D291" s="86" t="n">
        <v>0</v>
      </c>
      <c r="E291" s="86" t="n">
        <v>0</v>
      </c>
      <c r="F291" s="86" t="n">
        <v>0</v>
      </c>
      <c r="G291" s="86" t="n">
        <v>0</v>
      </c>
      <c r="H291" s="86" t="n">
        <v>0</v>
      </c>
      <c r="I291" s="86" t="n">
        <v>0</v>
      </c>
      <c r="J291" s="86" t="n">
        <v>0</v>
      </c>
      <c r="K291" s="86" t="n">
        <v>0</v>
      </c>
      <c r="L291" s="86" t="n">
        <v>0</v>
      </c>
      <c r="M291" s="86" t="n">
        <v>0</v>
      </c>
      <c r="N291" s="86" t="n">
        <v>0</v>
      </c>
      <c r="O291" s="86" t="n">
        <v>0</v>
      </c>
      <c r="P291" s="86" t="n">
        <v>0</v>
      </c>
      <c r="Q291" s="42"/>
    </row>
    <row r="292" customFormat="false" ht="15.85" hidden="false" customHeight="false" outlineLevel="0" collapsed="false">
      <c r="A292" s="72" t="s">
        <v>517</v>
      </c>
      <c r="B292" s="42" t="s">
        <v>518</v>
      </c>
      <c r="C292" s="86" t="n">
        <v>16474.25777</v>
      </c>
      <c r="D292" s="86" t="n">
        <v>0</v>
      </c>
      <c r="E292" s="86" t="n">
        <v>0</v>
      </c>
      <c r="F292" s="86" t="n">
        <v>0</v>
      </c>
      <c r="G292" s="86" t="n">
        <v>0</v>
      </c>
      <c r="H292" s="86" t="n">
        <v>16474.25777</v>
      </c>
      <c r="I292" s="86" t="n">
        <v>0</v>
      </c>
      <c r="J292" s="86" t="n">
        <v>16474.25777</v>
      </c>
      <c r="K292" s="86" t="n">
        <v>0</v>
      </c>
      <c r="L292" s="86" t="n">
        <v>0</v>
      </c>
      <c r="M292" s="86" t="n">
        <v>0</v>
      </c>
      <c r="N292" s="86" t="n">
        <v>0</v>
      </c>
      <c r="O292" s="86" t="n">
        <v>16474.25777</v>
      </c>
      <c r="P292" s="86" t="n">
        <v>0</v>
      </c>
      <c r="Q292" s="42"/>
    </row>
    <row r="293" customFormat="false" ht="29.85" hidden="false" customHeight="false" outlineLevel="0" collapsed="false">
      <c r="A293" s="72" t="s">
        <v>519</v>
      </c>
      <c r="B293" s="42" t="s">
        <v>520</v>
      </c>
      <c r="C293" s="86" t="n">
        <v>4948.44869</v>
      </c>
      <c r="D293" s="86" t="n">
        <v>0</v>
      </c>
      <c r="E293" s="86" t="n">
        <v>0</v>
      </c>
      <c r="F293" s="86" t="n">
        <v>0</v>
      </c>
      <c r="G293" s="86" t="n">
        <v>0</v>
      </c>
      <c r="H293" s="86" t="n">
        <v>4948.44869</v>
      </c>
      <c r="I293" s="86" t="n">
        <v>0</v>
      </c>
      <c r="J293" s="86" t="n">
        <v>4881.71431</v>
      </c>
      <c r="K293" s="86" t="n">
        <v>0</v>
      </c>
      <c r="L293" s="86" t="n">
        <v>0</v>
      </c>
      <c r="M293" s="86" t="n">
        <v>0</v>
      </c>
      <c r="N293" s="86" t="n">
        <v>0</v>
      </c>
      <c r="O293" s="86" t="n">
        <v>4881.71431</v>
      </c>
      <c r="P293" s="86" t="n">
        <v>0</v>
      </c>
      <c r="Q293" s="42"/>
    </row>
    <row r="294" customFormat="false" ht="29.85" hidden="false" customHeight="false" outlineLevel="0" collapsed="false">
      <c r="A294" s="72" t="s">
        <v>521</v>
      </c>
      <c r="B294" s="42" t="s">
        <v>522</v>
      </c>
      <c r="C294" s="86" t="n">
        <v>2.4</v>
      </c>
      <c r="D294" s="86" t="n">
        <v>0</v>
      </c>
      <c r="E294" s="86" t="n">
        <v>0</v>
      </c>
      <c r="F294" s="86" t="n">
        <v>0</v>
      </c>
      <c r="G294" s="86" t="n">
        <v>0</v>
      </c>
      <c r="H294" s="86" t="n">
        <v>2.4</v>
      </c>
      <c r="I294" s="86" t="n">
        <v>0</v>
      </c>
      <c r="J294" s="86" t="n">
        <v>2.4</v>
      </c>
      <c r="K294" s="86" t="n">
        <v>0</v>
      </c>
      <c r="L294" s="86" t="n">
        <v>0</v>
      </c>
      <c r="M294" s="86" t="n">
        <v>0</v>
      </c>
      <c r="N294" s="86" t="n">
        <v>0</v>
      </c>
      <c r="O294" s="86" t="n">
        <v>2.4</v>
      </c>
      <c r="P294" s="86" t="n">
        <v>0</v>
      </c>
      <c r="Q294" s="42"/>
    </row>
    <row r="295" customFormat="false" ht="15.85" hidden="false" customHeight="false" outlineLevel="0" collapsed="false">
      <c r="A295" s="72" t="s">
        <v>523</v>
      </c>
      <c r="B295" s="42" t="s">
        <v>524</v>
      </c>
      <c r="C295" s="86" t="n">
        <v>30.22584</v>
      </c>
      <c r="D295" s="86" t="n">
        <v>0</v>
      </c>
      <c r="E295" s="86" t="n">
        <v>0</v>
      </c>
      <c r="F295" s="86" t="n">
        <v>0</v>
      </c>
      <c r="G295" s="86" t="n">
        <v>0</v>
      </c>
      <c r="H295" s="86" t="n">
        <v>30.22584</v>
      </c>
      <c r="I295" s="86" t="n">
        <v>0</v>
      </c>
      <c r="J295" s="86" t="n">
        <v>30.22584</v>
      </c>
      <c r="K295" s="86" t="n">
        <v>0</v>
      </c>
      <c r="L295" s="86" t="n">
        <v>0</v>
      </c>
      <c r="M295" s="86"/>
      <c r="N295" s="86" t="n">
        <v>0</v>
      </c>
      <c r="O295" s="86" t="n">
        <v>30.22584</v>
      </c>
      <c r="P295" s="86" t="n">
        <v>0</v>
      </c>
      <c r="Q295" s="42"/>
    </row>
    <row r="296" customFormat="false" ht="15.85" hidden="false" customHeight="false" outlineLevel="0" collapsed="false">
      <c r="A296" s="72" t="s">
        <v>525</v>
      </c>
      <c r="B296" s="42" t="s">
        <v>526</v>
      </c>
      <c r="C296" s="86" t="n">
        <v>423.66265</v>
      </c>
      <c r="D296" s="86" t="n">
        <v>0</v>
      </c>
      <c r="E296" s="86" t="n">
        <v>0</v>
      </c>
      <c r="F296" s="86" t="n">
        <v>0</v>
      </c>
      <c r="G296" s="86" t="n">
        <v>0</v>
      </c>
      <c r="H296" s="86" t="n">
        <v>423.66265</v>
      </c>
      <c r="I296" s="86" t="n">
        <v>0</v>
      </c>
      <c r="J296" s="86" t="n">
        <v>385.89104</v>
      </c>
      <c r="K296" s="86" t="n">
        <v>0</v>
      </c>
      <c r="L296" s="86" t="n">
        <v>0</v>
      </c>
      <c r="M296" s="86" t="n">
        <v>0</v>
      </c>
      <c r="N296" s="86" t="n">
        <v>0</v>
      </c>
      <c r="O296" s="86" t="n">
        <v>385.89104</v>
      </c>
      <c r="P296" s="86" t="n">
        <v>0</v>
      </c>
      <c r="Q296" s="42"/>
    </row>
    <row r="297" customFormat="false" ht="29.85" hidden="false" customHeight="false" outlineLevel="0" collapsed="false">
      <c r="A297" s="72" t="s">
        <v>527</v>
      </c>
      <c r="B297" s="42" t="s">
        <v>528</v>
      </c>
      <c r="C297" s="86" t="n">
        <v>93.06348</v>
      </c>
      <c r="D297" s="86" t="n">
        <v>0</v>
      </c>
      <c r="E297" s="86" t="n">
        <v>0</v>
      </c>
      <c r="F297" s="86" t="n">
        <v>0</v>
      </c>
      <c r="G297" s="86" t="n">
        <v>0</v>
      </c>
      <c r="H297" s="86" t="n">
        <v>93.06348</v>
      </c>
      <c r="I297" s="86" t="n">
        <v>0</v>
      </c>
      <c r="J297" s="86" t="n">
        <v>93.06348</v>
      </c>
      <c r="K297" s="86" t="n">
        <v>0</v>
      </c>
      <c r="L297" s="86" t="n">
        <v>0</v>
      </c>
      <c r="M297" s="86" t="n">
        <v>0</v>
      </c>
      <c r="N297" s="86" t="n">
        <v>0</v>
      </c>
      <c r="O297" s="86" t="n">
        <v>93.06348</v>
      </c>
      <c r="P297" s="86" t="n">
        <v>0</v>
      </c>
      <c r="Q297" s="42"/>
    </row>
    <row r="298" customFormat="false" ht="15.85" hidden="false" customHeight="false" outlineLevel="0" collapsed="false">
      <c r="A298" s="72" t="s">
        <v>529</v>
      </c>
      <c r="B298" s="42" t="s">
        <v>530</v>
      </c>
      <c r="C298" s="86" t="n">
        <v>636.9766</v>
      </c>
      <c r="D298" s="86" t="n">
        <v>0</v>
      </c>
      <c r="E298" s="86" t="n">
        <v>0</v>
      </c>
      <c r="F298" s="86" t="n">
        <v>0</v>
      </c>
      <c r="G298" s="86" t="n">
        <v>0</v>
      </c>
      <c r="H298" s="86" t="n">
        <v>636.9766</v>
      </c>
      <c r="I298" s="86" t="n">
        <v>0</v>
      </c>
      <c r="J298" s="86" t="n">
        <v>636.9766</v>
      </c>
      <c r="K298" s="86" t="n">
        <v>0</v>
      </c>
      <c r="L298" s="86" t="n">
        <v>0</v>
      </c>
      <c r="M298" s="86" t="n">
        <v>0</v>
      </c>
      <c r="N298" s="86" t="n">
        <v>0</v>
      </c>
      <c r="O298" s="86" t="n">
        <v>636.9766</v>
      </c>
      <c r="P298" s="86" t="n">
        <v>0</v>
      </c>
      <c r="Q298" s="42"/>
    </row>
    <row r="299" customFormat="false" ht="15.85" hidden="false" customHeight="false" outlineLevel="0" collapsed="false">
      <c r="A299" s="72" t="s">
        <v>531</v>
      </c>
      <c r="B299" s="42" t="s">
        <v>532</v>
      </c>
      <c r="C299" s="86" t="n">
        <v>16</v>
      </c>
      <c r="D299" s="86" t="n">
        <v>0</v>
      </c>
      <c r="E299" s="86" t="n">
        <v>0</v>
      </c>
      <c r="F299" s="86" t="n">
        <v>0</v>
      </c>
      <c r="G299" s="86" t="n">
        <v>0</v>
      </c>
      <c r="H299" s="86" t="n">
        <v>16</v>
      </c>
      <c r="I299" s="86" t="n">
        <v>0</v>
      </c>
      <c r="J299" s="86" t="n">
        <v>16</v>
      </c>
      <c r="K299" s="86" t="n">
        <v>0</v>
      </c>
      <c r="L299" s="86" t="n">
        <v>0</v>
      </c>
      <c r="M299" s="86" t="n">
        <v>0</v>
      </c>
      <c r="N299" s="86" t="n">
        <v>0</v>
      </c>
      <c r="O299" s="86" t="n">
        <v>16</v>
      </c>
      <c r="P299" s="86" t="n">
        <v>0</v>
      </c>
      <c r="Q299" s="42"/>
    </row>
    <row r="300" customFormat="false" ht="29.85" hidden="false" customHeight="false" outlineLevel="0" collapsed="false">
      <c r="A300" s="72" t="s">
        <v>533</v>
      </c>
      <c r="B300" s="42" t="s">
        <v>534</v>
      </c>
      <c r="C300" s="86" t="n">
        <v>300.83101</v>
      </c>
      <c r="D300" s="86" t="n">
        <v>0</v>
      </c>
      <c r="E300" s="86" t="n">
        <v>0</v>
      </c>
      <c r="F300" s="86" t="n">
        <v>0</v>
      </c>
      <c r="G300" s="86" t="n">
        <v>0</v>
      </c>
      <c r="H300" s="86" t="n">
        <v>300.83101</v>
      </c>
      <c r="I300" s="86" t="n">
        <v>0</v>
      </c>
      <c r="J300" s="86" t="n">
        <v>300.83101</v>
      </c>
      <c r="K300" s="86" t="n">
        <v>0</v>
      </c>
      <c r="L300" s="86" t="n">
        <v>0</v>
      </c>
      <c r="M300" s="86" t="n">
        <v>0</v>
      </c>
      <c r="N300" s="86" t="n">
        <v>0</v>
      </c>
      <c r="O300" s="86" t="n">
        <v>300.83101</v>
      </c>
      <c r="P300" s="86" t="n">
        <v>0</v>
      </c>
      <c r="Q300" s="42"/>
    </row>
    <row r="301" customFormat="false" ht="29.85" hidden="false" customHeight="false" outlineLevel="0" collapsed="false">
      <c r="A301" s="72" t="s">
        <v>535</v>
      </c>
      <c r="B301" s="42" t="s">
        <v>536</v>
      </c>
      <c r="C301" s="86" t="n">
        <v>352.68026</v>
      </c>
      <c r="D301" s="86" t="n">
        <v>0</v>
      </c>
      <c r="E301" s="86" t="n">
        <v>0</v>
      </c>
      <c r="F301" s="86" t="n">
        <v>0</v>
      </c>
      <c r="G301" s="86" t="n">
        <v>0</v>
      </c>
      <c r="H301" s="86" t="n">
        <v>352.68026</v>
      </c>
      <c r="I301" s="86" t="n">
        <v>0</v>
      </c>
      <c r="J301" s="86" t="n">
        <v>352.68026</v>
      </c>
      <c r="K301" s="86" t="n">
        <v>0</v>
      </c>
      <c r="L301" s="86" t="n">
        <v>0</v>
      </c>
      <c r="M301" s="86" t="n">
        <v>0</v>
      </c>
      <c r="N301" s="86" t="n">
        <v>0</v>
      </c>
      <c r="O301" s="86" t="n">
        <v>352.68026</v>
      </c>
      <c r="P301" s="86" t="n">
        <v>0</v>
      </c>
      <c r="Q301" s="42"/>
    </row>
    <row r="302" customFormat="false" ht="29.85" hidden="false" customHeight="false" outlineLevel="0" collapsed="false">
      <c r="A302" s="72" t="s">
        <v>537</v>
      </c>
      <c r="B302" s="42" t="s">
        <v>538</v>
      </c>
      <c r="C302" s="86" t="n">
        <v>738.336</v>
      </c>
      <c r="D302" s="86" t="n">
        <v>0</v>
      </c>
      <c r="E302" s="86" t="n">
        <v>0</v>
      </c>
      <c r="F302" s="86" t="n">
        <v>0</v>
      </c>
      <c r="G302" s="86" t="n">
        <v>0</v>
      </c>
      <c r="H302" s="86" t="n">
        <v>738.336</v>
      </c>
      <c r="I302" s="86" t="n">
        <v>0</v>
      </c>
      <c r="J302" s="86" t="n">
        <v>738.336</v>
      </c>
      <c r="K302" s="86" t="n">
        <v>0</v>
      </c>
      <c r="L302" s="86" t="n">
        <v>0</v>
      </c>
      <c r="M302" s="86" t="n">
        <v>0</v>
      </c>
      <c r="N302" s="86" t="n">
        <v>0</v>
      </c>
      <c r="O302" s="86" t="n">
        <v>738.336</v>
      </c>
      <c r="P302" s="86" t="n">
        <v>0</v>
      </c>
      <c r="Q302" s="42"/>
    </row>
    <row r="303" customFormat="false" ht="15" hidden="false" customHeight="false" outlineLevel="0" collapsed="false">
      <c r="A303" s="94" t="s">
        <v>82</v>
      </c>
      <c r="B303" s="94"/>
      <c r="C303" s="94" t="n">
        <f aca="false">C265+C266+C267+C268+C269+C270+C271+C272+C273+C274+C275+C276+C277+C281+C278+C279+C280+C282+C283+C284+C285+C286+C287+C288+C289+C290+C291+C292+C293+C294+C295+C296+C297+C298+C299+C300+C301+C302</f>
        <v>46671.75601</v>
      </c>
      <c r="D303" s="94" t="n">
        <f aca="false">D265+D266+D267+D268+D269+D270+D271+D272+D273+D274+D275+D276+D277+D281+D278+D279+D280+D282+D283+D284+D285+D286+D287+D288+D289+D290+D291+D292+D293+D294+D295+D296+D297+D298+D299+D300+D301+D302</f>
        <v>0</v>
      </c>
      <c r="E303" s="94" t="n">
        <f aca="false">E265+E266+E267+E268+E269+E270+E271+E272+E273+E274+E275+E276+E277+E281+E278+E279+E280+E282+E283+E284+E285+E286+E287+E288+E289+E290+E291+E292+E293+E294+E295+E296+E297+E298+E299+E300+E301+E302</f>
        <v>0</v>
      </c>
      <c r="F303" s="94" t="n">
        <f aca="false">F265+F266+F267+F268+F269+F270+F271+F272+F273+F274+F275+F276+F277+F281+F278+F279+F280+F282+F283+F284+F285+F286+F287+F288+F289+F290+F291+F292+F293+F294+F295+F296+F297+F298+F299+F300+F301+F302</f>
        <v>0</v>
      </c>
      <c r="G303" s="94" t="n">
        <f aca="false">G265+G266+G267+G268+G269+G270+G271+G272+G273+G274+G275+G276+G277+G281+G278+G279+G280+G282+G283+G284+G285+G286+G287+G288+G289+G290+G291+G292+G293+G294+G295+G296+G297+G298+G299+G300+G301+G302</f>
        <v>0</v>
      </c>
      <c r="H303" s="94" t="n">
        <f aca="false">H265+H266+H267+H268+H269+H270+H271+H272+H273+H274+H275+H276+H277+H281+H278+H279+H280+H282+H283+H284+H285+H286+H287+H288+H289+H290+H291+H292+H293+H294+H295+H296+H297+H298+H299+H300+H301+H302</f>
        <v>46671.75601</v>
      </c>
      <c r="I303" s="94" t="n">
        <f aca="false">I265+I266+I267+I268+I269+I270+I271+I272+I273+I274+I275+I276+I277+I281+I278+I279+I280+I282+I283+I284+I285+I286+I287+I288+I289+I290+I291+I292+I293+I294+I295+I296+I297+I298+I299+I300+I301+I302</f>
        <v>0</v>
      </c>
      <c r="J303" s="94" t="n">
        <f aca="false">J265+J266+J267+J268+J269+J270+J271+J272+J273+J274+J275+J276+J277+J281+J278+J279+J280+J282+J283+J284+J285+J286+J287+J288+J289+J290+J291+J292+J293+J294+J295+J296+J297+J298+J299+J300+J301+J302</f>
        <v>45946.82193</v>
      </c>
      <c r="K303" s="94" t="n">
        <f aca="false">K265+K266+K267+K268+K269+K270+K271+K272+K273+K274+K275+K276+K277+K281+K278+K279+K280+K282+K283+K284+K285+K286+K287+K288+K289+K290+K291+K292+K293+K294+K295+K296+K297+K298+K299+K300+K301+K302</f>
        <v>0</v>
      </c>
      <c r="L303" s="94" t="n">
        <f aca="false">L265+L266+L267+L268+L269+L270+L271+L272+L273+L274+L275+L276+L277+L281+L278+L279+L280+L282+L283+L284+L285+L286+L287+L288+L289+L290+L291+L292+L293+L294+L295+L296+L297+L298+L299+L300+L301+L302</f>
        <v>0</v>
      </c>
      <c r="M303" s="94" t="n">
        <f aca="false">M265+M266+M267+M268+M269+M270+M271+M272+M273+M274+M275+M276+M277+M281+M278+M279+M280+M282+M283+M284+M285+M286+M287+M288+M289+M290+M291+M292+M293+M294+M295+M296+M297+M298+M299+M300+M301+M302</f>
        <v>0</v>
      </c>
      <c r="N303" s="94" t="n">
        <f aca="false">N265+N266+N267+N268+N269+N270+N271+N272+N273+N274+N275+N276+N277+N281+N278+N279+N280+N282+N283+N284+N285+N286+N287+N288+N289+N290+N291+N292+N293+N294+N295+N296+N297+N298+N299+N300+N301+N302</f>
        <v>0</v>
      </c>
      <c r="O303" s="94" t="n">
        <f aca="false">O265+O266+O267+O268+O269+O270+O271+O272+O273+O274+O275+O276+O277+O281+O278+O279+O280+O282+O283+O284+O285+O286+O287+O288+O289+O290+O291+O292+O293+O294+O295+O296+O297+O298+O299+O300+O301+O302</f>
        <v>45946.82193</v>
      </c>
      <c r="P303" s="94" t="n">
        <f aca="false">P265+P266+P267+P268+P269+P270+P271+P272+P273+P274+P275+P276+P277+P281+P278+P279+P280+P282+P283+P284+P285+P286+P287+P288+P289+P290+P291+P292+P293+P294+P295+P296+P297+P298+P299+P300+P301+P302</f>
        <v>0</v>
      </c>
      <c r="Q303" s="116"/>
    </row>
    <row r="304" customFormat="false" ht="15.75" hidden="false" customHeight="false" outlineLevel="0" collapsed="false">
      <c r="A304" s="72"/>
      <c r="B304" s="28"/>
      <c r="C304" s="116"/>
      <c r="D304" s="116"/>
      <c r="E304" s="116"/>
      <c r="F304" s="116"/>
      <c r="G304" s="116"/>
      <c r="H304" s="116"/>
      <c r="I304" s="116"/>
      <c r="J304" s="116"/>
      <c r="K304" s="116"/>
      <c r="L304" s="116"/>
      <c r="M304" s="116"/>
      <c r="N304" s="116"/>
      <c r="O304" s="116"/>
      <c r="P304" s="116"/>
      <c r="Q304" s="28"/>
    </row>
    <row r="305" customFormat="false" ht="15.75" hidden="false" customHeight="true" outlineLevel="0" collapsed="false">
      <c r="A305" s="70" t="s">
        <v>539</v>
      </c>
      <c r="B305" s="6" t="s">
        <v>540</v>
      </c>
      <c r="C305" s="6"/>
      <c r="D305" s="6"/>
      <c r="E305" s="6"/>
      <c r="F305" s="6"/>
      <c r="G305" s="6"/>
      <c r="H305" s="6"/>
      <c r="I305" s="6"/>
      <c r="J305" s="6"/>
      <c r="K305" s="6"/>
      <c r="L305" s="6"/>
      <c r="M305" s="6"/>
      <c r="N305" s="6"/>
      <c r="O305" s="6"/>
      <c r="P305" s="6"/>
      <c r="Q305" s="28"/>
    </row>
    <row r="306" customFormat="false" ht="27.95" hidden="false" customHeight="true" outlineLevel="0" collapsed="false">
      <c r="A306" s="99" t="s">
        <v>541</v>
      </c>
      <c r="B306" s="99"/>
      <c r="C306" s="99"/>
      <c r="D306" s="99"/>
      <c r="E306" s="99"/>
      <c r="F306" s="99"/>
      <c r="G306" s="99"/>
      <c r="H306" s="99"/>
      <c r="I306" s="99"/>
      <c r="J306" s="99"/>
      <c r="K306" s="99"/>
      <c r="L306" s="99"/>
      <c r="M306" s="99"/>
      <c r="N306" s="99"/>
      <c r="O306" s="99"/>
      <c r="P306" s="99"/>
      <c r="Q306" s="99"/>
    </row>
    <row r="307" customFormat="false" ht="43.8" hidden="false" customHeight="false" outlineLevel="0" collapsed="false">
      <c r="A307" s="72" t="s">
        <v>24</v>
      </c>
      <c r="B307" s="42" t="s">
        <v>542</v>
      </c>
      <c r="C307" s="86" t="n">
        <v>0</v>
      </c>
      <c r="D307" s="86" t="n">
        <v>0</v>
      </c>
      <c r="E307" s="86" t="n">
        <v>0</v>
      </c>
      <c r="F307" s="86" t="n">
        <v>0</v>
      </c>
      <c r="G307" s="86" t="n">
        <v>0</v>
      </c>
      <c r="H307" s="86" t="n">
        <v>0</v>
      </c>
      <c r="I307" s="117"/>
      <c r="J307" s="118" t="n">
        <v>0</v>
      </c>
      <c r="K307" s="118" t="n">
        <v>0</v>
      </c>
      <c r="L307" s="118" t="n">
        <v>0</v>
      </c>
      <c r="M307" s="118" t="n">
        <v>0</v>
      </c>
      <c r="N307" s="118" t="n">
        <v>0</v>
      </c>
      <c r="O307" s="118" t="n">
        <v>0</v>
      </c>
      <c r="P307" s="118" t="n">
        <v>0</v>
      </c>
      <c r="Q307" s="118"/>
    </row>
    <row r="308" customFormat="false" ht="29.85" hidden="false" customHeight="false" outlineLevel="0" collapsed="false">
      <c r="A308" s="72" t="s">
        <v>543</v>
      </c>
      <c r="B308" s="42" t="s">
        <v>544</v>
      </c>
      <c r="C308" s="86" t="n">
        <v>27.1824</v>
      </c>
      <c r="D308" s="86" t="n">
        <v>0</v>
      </c>
      <c r="E308" s="86" t="n">
        <v>0</v>
      </c>
      <c r="F308" s="86" t="n">
        <v>0</v>
      </c>
      <c r="G308" s="86" t="n">
        <v>0</v>
      </c>
      <c r="H308" s="86" t="n">
        <v>27.1824</v>
      </c>
      <c r="I308" s="86" t="n">
        <v>0</v>
      </c>
      <c r="J308" s="86" t="n">
        <v>27.1824</v>
      </c>
      <c r="K308" s="86" t="n">
        <v>0</v>
      </c>
      <c r="L308" s="86" t="n">
        <v>0</v>
      </c>
      <c r="M308" s="86" t="n">
        <v>0</v>
      </c>
      <c r="N308" s="86" t="n">
        <v>0</v>
      </c>
      <c r="O308" s="86" t="n">
        <v>27.1824</v>
      </c>
      <c r="P308" s="86" t="n">
        <v>0</v>
      </c>
      <c r="Q308" s="86" t="s">
        <v>545</v>
      </c>
    </row>
    <row r="309" customFormat="false" ht="15" hidden="false" customHeight="false" outlineLevel="0" collapsed="false">
      <c r="A309" s="70"/>
      <c r="B309" s="86"/>
      <c r="C309" s="86"/>
      <c r="D309" s="86"/>
      <c r="E309" s="86"/>
      <c r="F309" s="86"/>
      <c r="G309" s="86"/>
      <c r="H309" s="102"/>
      <c r="I309" s="86"/>
      <c r="J309" s="86"/>
      <c r="K309" s="86"/>
      <c r="L309" s="86"/>
      <c r="M309" s="86"/>
      <c r="N309" s="86"/>
      <c r="O309" s="86"/>
      <c r="P309" s="86"/>
      <c r="Q309" s="86"/>
    </row>
    <row r="310" customFormat="false" ht="15" hidden="false" customHeight="false" outlineLevel="0" collapsed="false">
      <c r="A310" s="99" t="s">
        <v>546</v>
      </c>
      <c r="B310" s="99"/>
      <c r="C310" s="99"/>
      <c r="D310" s="99"/>
      <c r="E310" s="99"/>
      <c r="F310" s="99"/>
      <c r="G310" s="99"/>
      <c r="H310" s="99"/>
      <c r="I310" s="99"/>
      <c r="J310" s="99"/>
      <c r="K310" s="99"/>
      <c r="L310" s="99"/>
      <c r="M310" s="99"/>
      <c r="N310" s="99"/>
      <c r="O310" s="99"/>
      <c r="P310" s="99"/>
      <c r="Q310" s="99"/>
    </row>
    <row r="311" customFormat="false" ht="71.8" hidden="false" customHeight="false" outlineLevel="0" collapsed="false">
      <c r="A311" s="72" t="s">
        <v>145</v>
      </c>
      <c r="B311" s="42" t="s">
        <v>547</v>
      </c>
      <c r="C311" s="86" t="n">
        <v>0</v>
      </c>
      <c r="D311" s="86" t="n">
        <v>0</v>
      </c>
      <c r="E311" s="86" t="n">
        <v>0</v>
      </c>
      <c r="F311" s="86" t="n">
        <v>0</v>
      </c>
      <c r="G311" s="86" t="n">
        <v>0</v>
      </c>
      <c r="H311" s="86" t="n">
        <v>0</v>
      </c>
      <c r="I311" s="86" t="n">
        <v>0</v>
      </c>
      <c r="J311" s="86" t="n">
        <v>0</v>
      </c>
      <c r="K311" s="86" t="n">
        <v>0</v>
      </c>
      <c r="L311" s="86" t="n">
        <v>0</v>
      </c>
      <c r="M311" s="86" t="n">
        <v>0</v>
      </c>
      <c r="N311" s="86" t="n">
        <v>0</v>
      </c>
      <c r="O311" s="86" t="n">
        <v>0</v>
      </c>
      <c r="P311" s="86" t="n">
        <v>0</v>
      </c>
      <c r="Q311" s="86"/>
    </row>
    <row r="312" customFormat="false" ht="15.85" hidden="false" customHeight="false" outlineLevel="0" collapsed="false">
      <c r="A312" s="72" t="s">
        <v>59</v>
      </c>
      <c r="B312" s="42" t="s">
        <v>548</v>
      </c>
      <c r="C312" s="86" t="n">
        <v>1432.327</v>
      </c>
      <c r="D312" s="86" t="n">
        <v>0</v>
      </c>
      <c r="E312" s="86" t="n">
        <v>0</v>
      </c>
      <c r="F312" s="86" t="n">
        <v>0</v>
      </c>
      <c r="G312" s="86" t="n">
        <v>0</v>
      </c>
      <c r="H312" s="86" t="n">
        <v>1432.327</v>
      </c>
      <c r="I312" s="86" t="n">
        <v>0</v>
      </c>
      <c r="J312" s="86" t="n">
        <v>1432.327</v>
      </c>
      <c r="K312" s="86" t="n">
        <v>0</v>
      </c>
      <c r="L312" s="86" t="n">
        <v>0</v>
      </c>
      <c r="M312" s="86" t="n">
        <v>0</v>
      </c>
      <c r="N312" s="86" t="n">
        <v>0</v>
      </c>
      <c r="O312" s="86" t="n">
        <v>1432.327</v>
      </c>
      <c r="P312" s="86" t="n">
        <v>0</v>
      </c>
      <c r="Q312" s="86"/>
    </row>
    <row r="313" customFormat="false" ht="29.85" hidden="false" customHeight="false" outlineLevel="0" collapsed="false">
      <c r="A313" s="72" t="s">
        <v>61</v>
      </c>
      <c r="B313" s="42" t="s">
        <v>549</v>
      </c>
      <c r="C313" s="86" t="n">
        <v>432.563</v>
      </c>
      <c r="D313" s="86" t="n">
        <v>0</v>
      </c>
      <c r="E313" s="86" t="n">
        <v>0</v>
      </c>
      <c r="F313" s="86" t="n">
        <v>0</v>
      </c>
      <c r="G313" s="86" t="n">
        <v>0</v>
      </c>
      <c r="H313" s="86" t="n">
        <v>432.563</v>
      </c>
      <c r="I313" s="86" t="n">
        <v>0</v>
      </c>
      <c r="J313" s="86" t="n">
        <v>432.21837</v>
      </c>
      <c r="K313" s="86" t="n">
        <v>0</v>
      </c>
      <c r="L313" s="86" t="n">
        <v>0</v>
      </c>
      <c r="M313" s="86" t="n">
        <v>0</v>
      </c>
      <c r="N313" s="86" t="n">
        <v>0</v>
      </c>
      <c r="O313" s="86" t="n">
        <v>432.21837</v>
      </c>
      <c r="P313" s="86" t="n">
        <v>0</v>
      </c>
      <c r="Q313" s="86"/>
    </row>
    <row r="314" customFormat="false" ht="15.85" hidden="false" customHeight="false" outlineLevel="0" collapsed="false">
      <c r="A314" s="72" t="s">
        <v>195</v>
      </c>
      <c r="B314" s="42" t="s">
        <v>550</v>
      </c>
      <c r="C314" s="86" t="n">
        <v>0</v>
      </c>
      <c r="D314" s="86" t="n">
        <v>0</v>
      </c>
      <c r="E314" s="86" t="n">
        <v>0</v>
      </c>
      <c r="F314" s="86" t="n">
        <v>0</v>
      </c>
      <c r="G314" s="86" t="n">
        <v>0</v>
      </c>
      <c r="H314" s="86" t="n">
        <v>0</v>
      </c>
      <c r="I314" s="86" t="n">
        <v>0</v>
      </c>
      <c r="J314" s="86" t="n">
        <v>0</v>
      </c>
      <c r="K314" s="86" t="n">
        <v>0</v>
      </c>
      <c r="L314" s="86" t="n">
        <v>0</v>
      </c>
      <c r="M314" s="86" t="n">
        <v>0</v>
      </c>
      <c r="N314" s="86" t="n">
        <v>0</v>
      </c>
      <c r="O314" s="86" t="n">
        <v>0</v>
      </c>
      <c r="P314" s="86" t="n">
        <v>0</v>
      </c>
      <c r="Q314" s="86"/>
    </row>
    <row r="315" customFormat="false" ht="15.85" hidden="false" customHeight="false" outlineLevel="0" collapsed="false">
      <c r="A315" s="72" t="s">
        <v>197</v>
      </c>
      <c r="B315" s="42" t="s">
        <v>551</v>
      </c>
      <c r="C315" s="86" t="n">
        <v>20.59</v>
      </c>
      <c r="D315" s="86" t="n">
        <v>0</v>
      </c>
      <c r="E315" s="86" t="n">
        <v>0</v>
      </c>
      <c r="F315" s="86" t="n">
        <v>0</v>
      </c>
      <c r="G315" s="86" t="n">
        <v>0</v>
      </c>
      <c r="H315" s="86" t="n">
        <v>20.59</v>
      </c>
      <c r="I315" s="86" t="n">
        <v>0</v>
      </c>
      <c r="J315" s="86" t="n">
        <v>20.59</v>
      </c>
      <c r="K315" s="86" t="n">
        <v>0</v>
      </c>
      <c r="L315" s="86" t="n">
        <v>0</v>
      </c>
      <c r="M315" s="86" t="n">
        <v>0</v>
      </c>
      <c r="N315" s="86" t="n">
        <v>0</v>
      </c>
      <c r="O315" s="86" t="n">
        <v>20.59</v>
      </c>
      <c r="P315" s="86" t="n">
        <v>0</v>
      </c>
      <c r="Q315" s="86"/>
    </row>
    <row r="316" customFormat="false" ht="15.85" hidden="false" customHeight="false" outlineLevel="0" collapsed="false">
      <c r="A316" s="72" t="s">
        <v>199</v>
      </c>
      <c r="B316" s="42" t="s">
        <v>552</v>
      </c>
      <c r="C316" s="86" t="n">
        <v>100.57638</v>
      </c>
      <c r="D316" s="86" t="n">
        <v>0</v>
      </c>
      <c r="E316" s="86" t="n">
        <v>0</v>
      </c>
      <c r="F316" s="86" t="n">
        <v>0</v>
      </c>
      <c r="G316" s="86" t="n">
        <v>0</v>
      </c>
      <c r="H316" s="86" t="n">
        <v>100.57638</v>
      </c>
      <c r="I316" s="86" t="n">
        <v>0</v>
      </c>
      <c r="J316" s="86" t="n">
        <v>48.78876</v>
      </c>
      <c r="K316" s="86" t="n">
        <v>0</v>
      </c>
      <c r="L316" s="86" t="n">
        <v>0</v>
      </c>
      <c r="M316" s="86" t="n">
        <v>0</v>
      </c>
      <c r="N316" s="86" t="n">
        <v>0</v>
      </c>
      <c r="O316" s="86" t="n">
        <v>48.78876</v>
      </c>
      <c r="P316" s="86" t="n">
        <v>0</v>
      </c>
      <c r="Q316" s="86"/>
    </row>
    <row r="317" customFormat="false" ht="29.85" hidden="false" customHeight="false" outlineLevel="0" collapsed="false">
      <c r="A317" s="72" t="s">
        <v>202</v>
      </c>
      <c r="B317" s="42" t="s">
        <v>553</v>
      </c>
      <c r="C317" s="86" t="n">
        <v>0</v>
      </c>
      <c r="D317" s="86" t="n">
        <v>0</v>
      </c>
      <c r="E317" s="86" t="n">
        <v>0</v>
      </c>
      <c r="F317" s="86" t="n">
        <v>0</v>
      </c>
      <c r="G317" s="86" t="n">
        <v>0</v>
      </c>
      <c r="H317" s="86" t="n">
        <v>0</v>
      </c>
      <c r="I317" s="86" t="n">
        <v>0</v>
      </c>
      <c r="J317" s="86" t="n">
        <v>0</v>
      </c>
      <c r="K317" s="86" t="n">
        <v>0</v>
      </c>
      <c r="L317" s="86" t="n">
        <v>0</v>
      </c>
      <c r="M317" s="86" t="n">
        <v>0</v>
      </c>
      <c r="N317" s="86" t="n">
        <v>0</v>
      </c>
      <c r="O317" s="86" t="n">
        <v>0</v>
      </c>
      <c r="P317" s="86" t="n">
        <v>0</v>
      </c>
      <c r="Q317" s="86"/>
    </row>
    <row r="318" customFormat="false" ht="15.85" hidden="false" customHeight="false" outlineLevel="0" collapsed="false">
      <c r="A318" s="72" t="s">
        <v>554</v>
      </c>
      <c r="B318" s="42" t="s">
        <v>555</v>
      </c>
      <c r="C318" s="86" t="n">
        <v>12.51</v>
      </c>
      <c r="D318" s="86" t="n">
        <v>0</v>
      </c>
      <c r="E318" s="86" t="n">
        <v>0</v>
      </c>
      <c r="F318" s="86" t="n">
        <v>0</v>
      </c>
      <c r="G318" s="86" t="n">
        <v>0</v>
      </c>
      <c r="H318" s="86" t="n">
        <v>12.51</v>
      </c>
      <c r="I318" s="86" t="n">
        <v>0</v>
      </c>
      <c r="J318" s="86" t="n">
        <v>12.51</v>
      </c>
      <c r="K318" s="86" t="n">
        <v>0</v>
      </c>
      <c r="L318" s="86" t="n">
        <v>0</v>
      </c>
      <c r="M318" s="86" t="n">
        <v>0</v>
      </c>
      <c r="N318" s="86" t="n">
        <v>0</v>
      </c>
      <c r="O318" s="86" t="n">
        <v>12.51</v>
      </c>
      <c r="P318" s="86" t="n">
        <v>0</v>
      </c>
      <c r="Q318" s="86"/>
    </row>
    <row r="319" customFormat="false" ht="29.85" hidden="false" customHeight="false" outlineLevel="0" collapsed="false">
      <c r="A319" s="72" t="s">
        <v>556</v>
      </c>
      <c r="B319" s="42" t="s">
        <v>557</v>
      </c>
      <c r="C319" s="86" t="n">
        <v>92.98</v>
      </c>
      <c r="D319" s="86" t="n">
        <v>0</v>
      </c>
      <c r="E319" s="86" t="n">
        <v>0</v>
      </c>
      <c r="F319" s="86" t="n">
        <v>0</v>
      </c>
      <c r="G319" s="86" t="n">
        <v>0</v>
      </c>
      <c r="H319" s="86" t="n">
        <v>92.98</v>
      </c>
      <c r="I319" s="86" t="n">
        <v>0</v>
      </c>
      <c r="J319" s="86" t="n">
        <v>92.98</v>
      </c>
      <c r="K319" s="86" t="n">
        <v>0</v>
      </c>
      <c r="L319" s="86" t="n">
        <v>0</v>
      </c>
      <c r="M319" s="86" t="n">
        <v>0</v>
      </c>
      <c r="N319" s="86" t="n">
        <v>0</v>
      </c>
      <c r="O319" s="86" t="n">
        <v>92.98</v>
      </c>
      <c r="P319" s="86" t="n">
        <v>0</v>
      </c>
      <c r="Q319" s="86"/>
    </row>
    <row r="320" customFormat="false" ht="15.85" hidden="false" customHeight="false" outlineLevel="0" collapsed="false">
      <c r="A320" s="72" t="s">
        <v>558</v>
      </c>
      <c r="B320" s="42" t="s">
        <v>559</v>
      </c>
      <c r="C320" s="86" t="n">
        <v>0.376</v>
      </c>
      <c r="D320" s="86" t="n">
        <v>0</v>
      </c>
      <c r="E320" s="86" t="n">
        <v>0</v>
      </c>
      <c r="F320" s="86" t="n">
        <v>0</v>
      </c>
      <c r="G320" s="86" t="n">
        <v>0</v>
      </c>
      <c r="H320" s="86" t="n">
        <v>0.376</v>
      </c>
      <c r="I320" s="86" t="n">
        <v>0</v>
      </c>
      <c r="J320" s="86" t="n">
        <v>0.376</v>
      </c>
      <c r="K320" s="86" t="n">
        <v>0</v>
      </c>
      <c r="L320" s="86" t="n">
        <v>0</v>
      </c>
      <c r="M320" s="86" t="n">
        <v>0</v>
      </c>
      <c r="N320" s="86" t="n">
        <v>0</v>
      </c>
      <c r="O320" s="86" t="n">
        <v>0.376</v>
      </c>
      <c r="P320" s="86" t="n">
        <v>0</v>
      </c>
      <c r="Q320" s="86"/>
    </row>
    <row r="321" customFormat="false" ht="29.85" hidden="false" customHeight="false" outlineLevel="0" collapsed="false">
      <c r="A321" s="72" t="s">
        <v>560</v>
      </c>
      <c r="B321" s="42" t="s">
        <v>561</v>
      </c>
      <c r="C321" s="86" t="n">
        <v>548.2536</v>
      </c>
      <c r="D321" s="86" t="n">
        <v>0</v>
      </c>
      <c r="E321" s="86" t="n">
        <v>0</v>
      </c>
      <c r="F321" s="86" t="n">
        <v>0</v>
      </c>
      <c r="G321" s="86" t="n">
        <v>0</v>
      </c>
      <c r="H321" s="86" t="n">
        <v>548.2536</v>
      </c>
      <c r="I321" s="86" t="n">
        <v>0</v>
      </c>
      <c r="J321" s="86" t="n">
        <v>548.2536</v>
      </c>
      <c r="K321" s="86" t="n">
        <v>0</v>
      </c>
      <c r="L321" s="86" t="n">
        <v>0</v>
      </c>
      <c r="M321" s="86" t="n">
        <v>0</v>
      </c>
      <c r="N321" s="86" t="n">
        <v>0</v>
      </c>
      <c r="O321" s="86" t="n">
        <v>548.2536</v>
      </c>
      <c r="P321" s="86" t="n">
        <v>0</v>
      </c>
      <c r="Q321" s="86"/>
    </row>
    <row r="322" customFormat="false" ht="29.85" hidden="false" customHeight="false" outlineLevel="0" collapsed="false">
      <c r="A322" s="72" t="s">
        <v>562</v>
      </c>
      <c r="B322" s="42" t="s">
        <v>536</v>
      </c>
      <c r="C322" s="86" t="n">
        <v>0</v>
      </c>
      <c r="D322" s="86" t="n">
        <v>0</v>
      </c>
      <c r="E322" s="86" t="n">
        <v>0</v>
      </c>
      <c r="F322" s="86" t="n">
        <v>0</v>
      </c>
      <c r="G322" s="86" t="n">
        <v>0</v>
      </c>
      <c r="H322" s="86" t="n">
        <v>0</v>
      </c>
      <c r="I322" s="86" t="n">
        <v>0</v>
      </c>
      <c r="J322" s="86" t="n">
        <v>0</v>
      </c>
      <c r="K322" s="86" t="n">
        <v>0</v>
      </c>
      <c r="L322" s="86" t="n">
        <v>0</v>
      </c>
      <c r="M322" s="86" t="n">
        <v>0</v>
      </c>
      <c r="N322" s="86" t="n">
        <v>0</v>
      </c>
      <c r="O322" s="86" t="n">
        <v>0</v>
      </c>
      <c r="P322" s="86" t="n">
        <v>0</v>
      </c>
      <c r="Q322" s="86"/>
    </row>
    <row r="323" customFormat="false" ht="29.85" hidden="false" customHeight="false" outlineLevel="0" collapsed="false">
      <c r="A323" s="72" t="s">
        <v>563</v>
      </c>
      <c r="B323" s="42" t="s">
        <v>564</v>
      </c>
      <c r="C323" s="86" t="n">
        <v>1939.65272</v>
      </c>
      <c r="D323" s="86" t="n">
        <v>0</v>
      </c>
      <c r="E323" s="86" t="n">
        <v>0</v>
      </c>
      <c r="F323" s="86" t="n">
        <v>0</v>
      </c>
      <c r="G323" s="86" t="n">
        <v>0</v>
      </c>
      <c r="H323" s="86" t="n">
        <v>1939.65272</v>
      </c>
      <c r="I323" s="86" t="n">
        <v>0</v>
      </c>
      <c r="J323" s="86" t="n">
        <v>1939.65272</v>
      </c>
      <c r="K323" s="86" t="n">
        <v>0</v>
      </c>
      <c r="L323" s="86" t="n">
        <v>0</v>
      </c>
      <c r="M323" s="86" t="n">
        <v>0</v>
      </c>
      <c r="N323" s="86" t="n">
        <v>0</v>
      </c>
      <c r="O323" s="86" t="n">
        <v>1939.65272</v>
      </c>
      <c r="P323" s="86" t="n">
        <v>0</v>
      </c>
      <c r="Q323" s="86"/>
    </row>
    <row r="324" customFormat="false" ht="43.8" hidden="false" customHeight="false" outlineLevel="0" collapsed="false">
      <c r="A324" s="72" t="s">
        <v>565</v>
      </c>
      <c r="B324" s="42" t="s">
        <v>566</v>
      </c>
      <c r="C324" s="86" t="n">
        <v>299</v>
      </c>
      <c r="D324" s="86" t="n">
        <v>0</v>
      </c>
      <c r="E324" s="86" t="n">
        <v>0</v>
      </c>
      <c r="F324" s="86" t="n">
        <v>0</v>
      </c>
      <c r="G324" s="86" t="n">
        <v>0</v>
      </c>
      <c r="H324" s="86" t="n">
        <v>299</v>
      </c>
      <c r="I324" s="86" t="n">
        <v>0</v>
      </c>
      <c r="J324" s="86" t="n">
        <v>299</v>
      </c>
      <c r="K324" s="86" t="n">
        <v>0</v>
      </c>
      <c r="L324" s="86" t="n">
        <v>0</v>
      </c>
      <c r="M324" s="86" t="n">
        <v>0</v>
      </c>
      <c r="N324" s="86" t="n">
        <v>0</v>
      </c>
      <c r="O324" s="86" t="n">
        <v>299</v>
      </c>
      <c r="P324" s="86" t="n">
        <v>0</v>
      </c>
      <c r="Q324" s="86"/>
    </row>
    <row r="325" customFormat="false" ht="29.85" hidden="false" customHeight="false" outlineLevel="0" collapsed="false">
      <c r="A325" s="72" t="s">
        <v>567</v>
      </c>
      <c r="B325" s="42" t="s">
        <v>568</v>
      </c>
      <c r="C325" s="86" t="n">
        <v>555</v>
      </c>
      <c r="D325" s="86" t="n">
        <v>0</v>
      </c>
      <c r="E325" s="86" t="n">
        <v>0</v>
      </c>
      <c r="F325" s="86" t="n">
        <v>0</v>
      </c>
      <c r="G325" s="86" t="n">
        <v>0</v>
      </c>
      <c r="H325" s="102" t="n">
        <v>555</v>
      </c>
      <c r="I325" s="86" t="n">
        <v>0</v>
      </c>
      <c r="J325" s="86" t="n">
        <v>0</v>
      </c>
      <c r="K325" s="86" t="n">
        <v>0</v>
      </c>
      <c r="L325" s="86" t="n">
        <v>0</v>
      </c>
      <c r="M325" s="86" t="n">
        <v>0</v>
      </c>
      <c r="N325" s="86" t="n">
        <v>0</v>
      </c>
      <c r="O325" s="86" t="n">
        <v>0</v>
      </c>
      <c r="P325" s="86" t="n">
        <v>0</v>
      </c>
      <c r="Q325" s="86"/>
    </row>
    <row r="326" customFormat="false" ht="85.8" hidden="false" customHeight="false" outlineLevel="0" collapsed="false">
      <c r="A326" s="72" t="s">
        <v>569</v>
      </c>
      <c r="B326" s="42" t="s">
        <v>570</v>
      </c>
      <c r="C326" s="86" t="n">
        <v>50</v>
      </c>
      <c r="D326" s="86" t="n">
        <v>0</v>
      </c>
      <c r="E326" s="86" t="n">
        <v>0</v>
      </c>
      <c r="F326" s="86" t="n">
        <v>0</v>
      </c>
      <c r="G326" s="86" t="n">
        <v>0</v>
      </c>
      <c r="H326" s="102" t="n">
        <v>50</v>
      </c>
      <c r="I326" s="86" t="n">
        <v>0</v>
      </c>
      <c r="J326" s="86" t="n">
        <v>50</v>
      </c>
      <c r="K326" s="86" t="n">
        <v>0</v>
      </c>
      <c r="L326" s="86" t="n">
        <v>0</v>
      </c>
      <c r="M326" s="86" t="n">
        <v>0</v>
      </c>
      <c r="N326" s="86" t="n">
        <v>0</v>
      </c>
      <c r="O326" s="86" t="n">
        <v>50</v>
      </c>
      <c r="P326" s="86" t="n">
        <v>0</v>
      </c>
      <c r="Q326" s="86"/>
    </row>
    <row r="327" customFormat="false" ht="57.8" hidden="false" customHeight="false" outlineLevel="0" collapsed="false">
      <c r="A327" s="72" t="s">
        <v>571</v>
      </c>
      <c r="B327" s="42" t="s">
        <v>572</v>
      </c>
      <c r="C327" s="86" t="n">
        <v>3874.918</v>
      </c>
      <c r="D327" s="86" t="n">
        <v>0</v>
      </c>
      <c r="E327" s="86" t="n">
        <v>0</v>
      </c>
      <c r="F327" s="86" t="n">
        <v>0</v>
      </c>
      <c r="G327" s="86" t="n">
        <v>0</v>
      </c>
      <c r="H327" s="104" t="n">
        <v>3874.918</v>
      </c>
      <c r="I327" s="86" t="n">
        <v>0</v>
      </c>
      <c r="J327" s="86" t="n">
        <v>3874.918</v>
      </c>
      <c r="K327" s="86" t="n">
        <v>0</v>
      </c>
      <c r="L327" s="86" t="n">
        <v>0</v>
      </c>
      <c r="M327" s="86" t="n">
        <v>0</v>
      </c>
      <c r="N327" s="86" t="n">
        <v>0</v>
      </c>
      <c r="O327" s="86" t="n">
        <v>3874.918</v>
      </c>
      <c r="P327" s="86" t="n">
        <v>0</v>
      </c>
      <c r="Q327" s="86"/>
    </row>
    <row r="328" customFormat="false" ht="15" hidden="false" customHeight="false" outlineLevel="0" collapsed="false">
      <c r="A328" s="94" t="s">
        <v>82</v>
      </c>
      <c r="B328" s="94" t="s">
        <v>573</v>
      </c>
      <c r="C328" s="71" t="n">
        <f aca="false">C327+C326+C325+C324+C323+C322+C321+C320+C319+C318+C317+C316+C315+C314+C313+C312+C308</f>
        <v>9385.9291</v>
      </c>
      <c r="D328" s="71" t="n">
        <f aca="false">D327+D326+D325+D324+D323+D322+D321+D320+D319+D318+D317+D316+D315+D314+D313+D312+D308</f>
        <v>0</v>
      </c>
      <c r="E328" s="71" t="n">
        <f aca="false">E327+E326+E325+E324+E323+E322+E321+E320+E319+E318+E317+E316+E315+E314+E313+E312+E308</f>
        <v>0</v>
      </c>
      <c r="F328" s="71" t="n">
        <f aca="false">F327+F326+F325+F324+F323+F322+F321+F320+F319+F318+F317+F316+F315+F314+F313+F312+F308</f>
        <v>0</v>
      </c>
      <c r="G328" s="71" t="n">
        <f aca="false">G327+G326+G325+G324+G323+G322+G321+G320+G319+G318+G317+G316+G315+G314+G313+G312+G308</f>
        <v>0</v>
      </c>
      <c r="H328" s="71" t="n">
        <f aca="false">H327+H326+H325+H324+H323+H322+H321+H320+H319+H318+H317+H316+H315+H314+H313+H312+H308</f>
        <v>9385.9291</v>
      </c>
      <c r="I328" s="71" t="n">
        <f aca="false">I327+I326+I325+I324+I323+I322+I321+I320+I319+I318+I317+I316+I315+I314+I313+I312+I308</f>
        <v>0</v>
      </c>
      <c r="J328" s="71" t="n">
        <f aca="false">J327+J326+J325+J324+J323+J322+J321+J320+J319+J318+J317+J316+J315+J314+J313+J312+J308</f>
        <v>8778.79685</v>
      </c>
      <c r="K328" s="71" t="n">
        <f aca="false">K327+K326+K325+K324+K323+K322+K321+K320+K319+K318+K317+K316+K315+K314+K313+K312+K308</f>
        <v>0</v>
      </c>
      <c r="L328" s="71" t="n">
        <f aca="false">L327+L326+L325+L324+L323+L322+L321+L320+L319+L318+L317+L316+L315+L314+L313+L312+L308</f>
        <v>0</v>
      </c>
      <c r="M328" s="71" t="n">
        <f aca="false">M327+M326+M325+M324+M323+M322+M321+M320+M319+M318+M317+M316+M315+M314+M313+M312+M308</f>
        <v>0</v>
      </c>
      <c r="N328" s="71" t="n">
        <f aca="false">N327+N326+N325+N324+N323+N322+N321+N320+N319+N318+N317+N316+N315+N314+N313+N312+N308</f>
        <v>0</v>
      </c>
      <c r="O328" s="71" t="n">
        <f aca="false">O327+O326+O325+O324+O323+O322+O321+O320+O319+O318+O317+O316+O315+O314+O313+O312+O308</f>
        <v>8778.79685</v>
      </c>
      <c r="P328" s="71" t="n">
        <f aca="false">P327+P326+P325+P324+P323+P322+P321+P320+P319+P318+P317+P316+P315+P314+P313+P312+P308</f>
        <v>0</v>
      </c>
      <c r="Q328" s="71"/>
    </row>
    <row r="329" customFormat="false" ht="24.25" hidden="false" customHeight="true" outlineLevel="0" collapsed="false">
      <c r="A329" s="70" t="s">
        <v>574</v>
      </c>
      <c r="B329" s="6" t="s">
        <v>575</v>
      </c>
      <c r="C329" s="6"/>
      <c r="D329" s="6"/>
      <c r="E329" s="6"/>
      <c r="F329" s="6"/>
      <c r="G329" s="6"/>
      <c r="H329" s="6"/>
      <c r="I329" s="6"/>
      <c r="J329" s="6"/>
      <c r="K329" s="6"/>
      <c r="L329" s="6"/>
      <c r="M329" s="6"/>
      <c r="N329" s="6"/>
      <c r="O329" s="6"/>
      <c r="P329" s="6"/>
      <c r="Q329" s="28"/>
    </row>
    <row r="330" customFormat="false" ht="94.2" hidden="false" customHeight="true" outlineLevel="0" collapsed="false">
      <c r="A330" s="72" t="s">
        <v>124</v>
      </c>
      <c r="B330" s="42" t="s">
        <v>576</v>
      </c>
      <c r="C330" s="86" t="n">
        <v>4.8096</v>
      </c>
      <c r="D330" s="119" t="n">
        <v>0</v>
      </c>
      <c r="E330" s="120" t="n">
        <v>0</v>
      </c>
      <c r="F330" s="120" t="n">
        <v>0</v>
      </c>
      <c r="G330" s="86" t="n">
        <v>0</v>
      </c>
      <c r="H330" s="86" t="n">
        <v>4.8096</v>
      </c>
      <c r="I330" s="86" t="n">
        <v>0</v>
      </c>
      <c r="J330" s="86" t="n">
        <v>4.8096</v>
      </c>
      <c r="K330" s="86" t="n">
        <v>0</v>
      </c>
      <c r="L330" s="86" t="n">
        <v>0</v>
      </c>
      <c r="M330" s="86" t="n">
        <v>0</v>
      </c>
      <c r="N330" s="86" t="n">
        <v>0</v>
      </c>
      <c r="O330" s="86" t="n">
        <v>4.8096</v>
      </c>
      <c r="P330" s="86" t="n">
        <v>0</v>
      </c>
      <c r="Q330" s="42" t="s">
        <v>577</v>
      </c>
    </row>
    <row r="331" customFormat="false" ht="208.95" hidden="false" customHeight="true" outlineLevel="0" collapsed="false">
      <c r="A331" s="72" t="s">
        <v>145</v>
      </c>
      <c r="B331" s="42" t="s">
        <v>578</v>
      </c>
      <c r="C331" s="86" t="n">
        <v>403.325</v>
      </c>
      <c r="D331" s="119" t="n">
        <v>0</v>
      </c>
      <c r="E331" s="120" t="n">
        <v>0</v>
      </c>
      <c r="F331" s="120" t="n">
        <v>0</v>
      </c>
      <c r="G331" s="86" t="n">
        <v>0</v>
      </c>
      <c r="H331" s="86" t="n">
        <v>403.325</v>
      </c>
      <c r="I331" s="86" t="n">
        <v>0</v>
      </c>
      <c r="J331" s="86" t="n">
        <v>403.325</v>
      </c>
      <c r="K331" s="119" t="n">
        <v>0</v>
      </c>
      <c r="L331" s="120" t="n">
        <v>0</v>
      </c>
      <c r="M331" s="120" t="n">
        <v>0</v>
      </c>
      <c r="N331" s="86" t="n">
        <v>0</v>
      </c>
      <c r="O331" s="86" t="n">
        <v>403.325</v>
      </c>
      <c r="P331" s="86" t="n">
        <v>0</v>
      </c>
      <c r="Q331" s="42" t="s">
        <v>579</v>
      </c>
    </row>
    <row r="332" customFormat="false" ht="81.15" hidden="false" customHeight="true" outlineLevel="0" collapsed="false">
      <c r="A332" s="72" t="s">
        <v>34</v>
      </c>
      <c r="B332" s="42" t="s">
        <v>580</v>
      </c>
      <c r="C332" s="86" t="n">
        <v>172.05</v>
      </c>
      <c r="D332" s="119" t="n">
        <v>0</v>
      </c>
      <c r="E332" s="120" t="n">
        <v>0</v>
      </c>
      <c r="F332" s="120" t="n">
        <v>0</v>
      </c>
      <c r="G332" s="86" t="n">
        <v>0</v>
      </c>
      <c r="H332" s="86" t="n">
        <v>172.05</v>
      </c>
      <c r="I332" s="86" t="n">
        <v>0</v>
      </c>
      <c r="J332" s="86" t="n">
        <v>172.05</v>
      </c>
      <c r="K332" s="119" t="n">
        <v>0</v>
      </c>
      <c r="L332" s="120" t="n">
        <v>0</v>
      </c>
      <c r="M332" s="120" t="n">
        <v>0</v>
      </c>
      <c r="N332" s="86" t="n">
        <v>0</v>
      </c>
      <c r="O332" s="86" t="n">
        <v>172.05</v>
      </c>
      <c r="P332" s="86" t="n">
        <v>0</v>
      </c>
      <c r="Q332" s="42" t="s">
        <v>581</v>
      </c>
    </row>
    <row r="333" customFormat="false" ht="43.8" hidden="false" customHeight="true" outlineLevel="0" collapsed="false">
      <c r="A333" s="72" t="s">
        <v>37</v>
      </c>
      <c r="B333" s="42" t="s">
        <v>582</v>
      </c>
      <c r="C333" s="86" t="n">
        <v>81.92106</v>
      </c>
      <c r="D333" s="119" t="n">
        <v>0</v>
      </c>
      <c r="E333" s="120" t="n">
        <v>0</v>
      </c>
      <c r="F333" s="120" t="n">
        <v>0</v>
      </c>
      <c r="G333" s="86" t="n">
        <v>0</v>
      </c>
      <c r="H333" s="86" t="n">
        <v>81.92106</v>
      </c>
      <c r="I333" s="86" t="n">
        <v>0</v>
      </c>
      <c r="J333" s="86" t="n">
        <v>81.92106</v>
      </c>
      <c r="K333" s="119" t="n">
        <v>0</v>
      </c>
      <c r="L333" s="120" t="n">
        <v>0</v>
      </c>
      <c r="M333" s="120" t="n">
        <v>0</v>
      </c>
      <c r="N333" s="86" t="n">
        <v>0</v>
      </c>
      <c r="O333" s="86" t="n">
        <v>81.92106</v>
      </c>
      <c r="P333" s="86" t="n">
        <v>0</v>
      </c>
      <c r="Q333" s="42" t="s">
        <v>583</v>
      </c>
    </row>
    <row r="334" customFormat="false" ht="64.9" hidden="false" customHeight="false" outlineLevel="0" collapsed="false">
      <c r="A334" s="72" t="s">
        <v>39</v>
      </c>
      <c r="B334" s="42" t="s">
        <v>584</v>
      </c>
      <c r="C334" s="86" t="n">
        <v>233.65238</v>
      </c>
      <c r="D334" s="119" t="n">
        <v>0</v>
      </c>
      <c r="E334" s="120" t="n">
        <v>0</v>
      </c>
      <c r="F334" s="120" t="n">
        <v>0</v>
      </c>
      <c r="G334" s="86" t="n">
        <v>0</v>
      </c>
      <c r="H334" s="86" t="n">
        <v>233.65238</v>
      </c>
      <c r="I334" s="86" t="n">
        <v>0</v>
      </c>
      <c r="J334" s="86" t="n">
        <v>128.01438</v>
      </c>
      <c r="K334" s="119" t="n">
        <v>0</v>
      </c>
      <c r="L334" s="120" t="n">
        <v>0</v>
      </c>
      <c r="M334" s="120" t="n">
        <v>0</v>
      </c>
      <c r="N334" s="86" t="n">
        <v>0</v>
      </c>
      <c r="O334" s="86" t="n">
        <v>128.01438</v>
      </c>
      <c r="P334" s="86" t="n">
        <v>0</v>
      </c>
      <c r="Q334" s="42" t="s">
        <v>585</v>
      </c>
    </row>
    <row r="335" customFormat="false" ht="113.8" hidden="false" customHeight="false" outlineLevel="0" collapsed="false">
      <c r="A335" s="72" t="s">
        <v>44</v>
      </c>
      <c r="B335" s="42" t="s">
        <v>586</v>
      </c>
      <c r="C335" s="86" t="n">
        <v>99.012</v>
      </c>
      <c r="D335" s="119" t="n">
        <v>0</v>
      </c>
      <c r="E335" s="120" t="n">
        <v>0</v>
      </c>
      <c r="F335" s="120" t="n">
        <v>0</v>
      </c>
      <c r="G335" s="86" t="n">
        <v>0</v>
      </c>
      <c r="H335" s="86" t="n">
        <v>99.012</v>
      </c>
      <c r="I335" s="86" t="n">
        <v>0</v>
      </c>
      <c r="J335" s="86" t="n">
        <v>99.012</v>
      </c>
      <c r="K335" s="119" t="n">
        <v>0</v>
      </c>
      <c r="L335" s="120" t="n">
        <v>0</v>
      </c>
      <c r="M335" s="120" t="n">
        <v>0</v>
      </c>
      <c r="N335" s="86" t="n">
        <v>0</v>
      </c>
      <c r="O335" s="86" t="n">
        <v>99.012</v>
      </c>
      <c r="P335" s="86" t="n">
        <v>0</v>
      </c>
      <c r="Q335" s="42" t="s">
        <v>587</v>
      </c>
    </row>
    <row r="336" customFormat="false" ht="57.8" hidden="false" customHeight="false" outlineLevel="0" collapsed="false">
      <c r="A336" s="72" t="s">
        <v>202</v>
      </c>
      <c r="B336" s="42" t="s">
        <v>588</v>
      </c>
      <c r="C336" s="86" t="n">
        <v>0</v>
      </c>
      <c r="D336" s="119" t="n">
        <v>0</v>
      </c>
      <c r="E336" s="120" t="n">
        <v>0</v>
      </c>
      <c r="F336" s="120" t="n">
        <v>0</v>
      </c>
      <c r="G336" s="86" t="n">
        <v>0</v>
      </c>
      <c r="H336" s="86" t="n">
        <v>0</v>
      </c>
      <c r="I336" s="86" t="n">
        <v>0</v>
      </c>
      <c r="J336" s="86" t="n">
        <v>0</v>
      </c>
      <c r="K336" s="119" t="n">
        <v>0</v>
      </c>
      <c r="L336" s="120" t="n">
        <v>0</v>
      </c>
      <c r="M336" s="120" t="n">
        <v>0</v>
      </c>
      <c r="N336" s="86" t="n">
        <v>0</v>
      </c>
      <c r="O336" s="86" t="n">
        <v>0</v>
      </c>
      <c r="P336" s="86" t="n">
        <v>0</v>
      </c>
      <c r="Q336" s="42"/>
    </row>
    <row r="337" customFormat="false" ht="57.8" hidden="false" customHeight="false" outlineLevel="0" collapsed="false">
      <c r="A337" s="72" t="s">
        <v>554</v>
      </c>
      <c r="B337" s="42" t="s">
        <v>589</v>
      </c>
      <c r="C337" s="86" t="n">
        <v>159.69758</v>
      </c>
      <c r="D337" s="119" t="n">
        <v>0</v>
      </c>
      <c r="E337" s="120" t="n">
        <v>0</v>
      </c>
      <c r="F337" s="120" t="n">
        <v>0</v>
      </c>
      <c r="G337" s="86" t="n">
        <v>0</v>
      </c>
      <c r="H337" s="86" t="n">
        <v>159.69758</v>
      </c>
      <c r="I337" s="86" t="n">
        <v>0</v>
      </c>
      <c r="J337" s="86" t="n">
        <v>159.69758</v>
      </c>
      <c r="K337" s="119" t="n">
        <v>0</v>
      </c>
      <c r="L337" s="120" t="n">
        <v>0</v>
      </c>
      <c r="M337" s="120" t="n">
        <v>0</v>
      </c>
      <c r="N337" s="86" t="n">
        <v>0</v>
      </c>
      <c r="O337" s="86" t="n">
        <v>159.69758</v>
      </c>
      <c r="P337" s="86" t="n">
        <v>0</v>
      </c>
      <c r="Q337" s="42" t="s">
        <v>590</v>
      </c>
    </row>
    <row r="338" customFormat="false" ht="15.75" hidden="false" customHeight="false" outlineLevel="0" collapsed="false">
      <c r="A338" s="94" t="s">
        <v>82</v>
      </c>
      <c r="B338" s="94"/>
      <c r="C338" s="94" t="n">
        <f aca="false">C330+C331+C332+C333+C334+C335+C336+C337</f>
        <v>1154.46762</v>
      </c>
      <c r="D338" s="94" t="n">
        <f aca="false">D330+D331+D332+D333+D334+D335+D336+D337</f>
        <v>0</v>
      </c>
      <c r="E338" s="94" t="n">
        <f aca="false">E330+E331+E332+E333+E334+E335+E336+E337</f>
        <v>0</v>
      </c>
      <c r="F338" s="94" t="n">
        <f aca="false">F330+F331+F332+F333+F334+F335+F336+F337</f>
        <v>0</v>
      </c>
      <c r="G338" s="94" t="n">
        <f aca="false">G330+G331+G332+G333+G334+G335+G336+G337</f>
        <v>0</v>
      </c>
      <c r="H338" s="94" t="n">
        <f aca="false">H330+H331+H332+H333+H334+H335+H336+H337</f>
        <v>1154.46762</v>
      </c>
      <c r="I338" s="94" t="n">
        <f aca="false">I330+I331+I332+I333+I334+I335+I336+I337</f>
        <v>0</v>
      </c>
      <c r="J338" s="94" t="n">
        <f aca="false">J330+J331+J332+J333+J334+J335+J336+J337</f>
        <v>1048.82962</v>
      </c>
      <c r="K338" s="94" t="n">
        <f aca="false">K330+K331+K332+K333+K334+K335+K336+K337</f>
        <v>0</v>
      </c>
      <c r="L338" s="94" t="n">
        <f aca="false">L330+L331+L332+L333+L334+L335+L336+L337</f>
        <v>0</v>
      </c>
      <c r="M338" s="94" t="n">
        <f aca="false">M330+M331+M332+M333+M334+M335+M336+M337</f>
        <v>0</v>
      </c>
      <c r="N338" s="94" t="n">
        <f aca="false">N330+N331+N332+N333+N334+N335+N336+N337</f>
        <v>0</v>
      </c>
      <c r="O338" s="94" t="n">
        <f aca="false">O330+O331+O332+O333+O334+O335+O336+O337</f>
        <v>1048.82962</v>
      </c>
      <c r="P338" s="94" t="n">
        <f aca="false">P330+P331+P332+P333+P334+P335+P336+P337</f>
        <v>0</v>
      </c>
      <c r="Q338" s="28"/>
    </row>
    <row r="339" customFormat="false" ht="15.75" hidden="false" customHeight="false" outlineLevel="0" collapsed="false">
      <c r="A339" s="72"/>
      <c r="B339" s="28"/>
      <c r="C339" s="28"/>
      <c r="D339" s="28"/>
      <c r="E339" s="28"/>
      <c r="F339" s="28"/>
      <c r="G339" s="28"/>
      <c r="H339" s="28"/>
      <c r="I339" s="28"/>
      <c r="J339" s="28"/>
      <c r="K339" s="28"/>
      <c r="L339" s="28"/>
      <c r="M339" s="28"/>
      <c r="N339" s="28"/>
      <c r="O339" s="28"/>
      <c r="P339" s="28"/>
      <c r="Q339" s="28"/>
    </row>
    <row r="340" customFormat="false" ht="15.75" hidden="false" customHeight="true" outlineLevel="0" collapsed="false">
      <c r="A340" s="70" t="s">
        <v>591</v>
      </c>
      <c r="B340" s="6" t="s">
        <v>592</v>
      </c>
      <c r="C340" s="6"/>
      <c r="D340" s="6"/>
      <c r="E340" s="6"/>
      <c r="F340" s="6"/>
      <c r="G340" s="6"/>
      <c r="H340" s="6"/>
      <c r="I340" s="6"/>
      <c r="J340" s="6"/>
      <c r="K340" s="6"/>
      <c r="L340" s="6"/>
      <c r="M340" s="6"/>
      <c r="N340" s="6"/>
      <c r="O340" s="6"/>
      <c r="P340" s="6"/>
      <c r="Q340" s="28"/>
    </row>
    <row r="341" customFormat="false" ht="146.45" hidden="false" customHeight="true" outlineLevel="0" collapsed="false">
      <c r="A341" s="72" t="s">
        <v>124</v>
      </c>
      <c r="B341" s="42" t="s">
        <v>593</v>
      </c>
      <c r="C341" s="42" t="n">
        <f aca="false">3831.06</f>
        <v>3831.06</v>
      </c>
      <c r="D341" s="42" t="n">
        <v>0</v>
      </c>
      <c r="E341" s="42" t="n">
        <v>0</v>
      </c>
      <c r="F341" s="42" t="n">
        <v>0</v>
      </c>
      <c r="G341" s="42" t="n">
        <v>0</v>
      </c>
      <c r="H341" s="62" t="n">
        <v>0</v>
      </c>
      <c r="I341" s="42" t="n">
        <v>0</v>
      </c>
      <c r="J341" s="42" t="n">
        <f aca="false">3831.06</f>
        <v>3831.06</v>
      </c>
      <c r="K341" s="42" t="n">
        <v>0</v>
      </c>
      <c r="L341" s="42" t="n">
        <v>0</v>
      </c>
      <c r="M341" s="42" t="n">
        <v>0</v>
      </c>
      <c r="N341" s="42" t="n">
        <v>0</v>
      </c>
      <c r="O341" s="42" t="n">
        <v>0</v>
      </c>
      <c r="P341" s="42" t="n">
        <v>0</v>
      </c>
      <c r="Q341" s="42" t="s">
        <v>594</v>
      </c>
    </row>
    <row r="342" customFormat="false" ht="85.8" hidden="false" customHeight="false" outlineLevel="0" collapsed="false">
      <c r="A342" s="72" t="s">
        <v>145</v>
      </c>
      <c r="B342" s="42" t="s">
        <v>595</v>
      </c>
      <c r="C342" s="41" t="n">
        <f aca="false">D342+E342+H342+I342</f>
        <v>483.6391</v>
      </c>
      <c r="D342" s="42" t="n">
        <v>0</v>
      </c>
      <c r="E342" s="42" t="n">
        <f aca="false">F342+G342</f>
        <v>82.3</v>
      </c>
      <c r="F342" s="42" t="n">
        <v>0</v>
      </c>
      <c r="G342" s="42" t="n">
        <v>82.3</v>
      </c>
      <c r="H342" s="62" t="n">
        <v>401.3391</v>
      </c>
      <c r="I342" s="42" t="n">
        <v>0</v>
      </c>
      <c r="J342" s="41" t="n">
        <f aca="false">K342+L342+O342+P342</f>
        <v>473.541</v>
      </c>
      <c r="K342" s="42" t="n">
        <v>0</v>
      </c>
      <c r="L342" s="42" t="n">
        <f aca="false">M342+N342</f>
        <v>72.2019</v>
      </c>
      <c r="M342" s="42" t="n">
        <v>0</v>
      </c>
      <c r="N342" s="42" t="n">
        <v>72.2019</v>
      </c>
      <c r="O342" s="42" t="n">
        <v>401.3391</v>
      </c>
      <c r="P342" s="42" t="n">
        <v>0</v>
      </c>
      <c r="Q342" s="42" t="s">
        <v>596</v>
      </c>
    </row>
    <row r="343" customFormat="false" ht="57.8" hidden="false" customHeight="false" outlineLevel="0" collapsed="false">
      <c r="A343" s="72" t="s">
        <v>34</v>
      </c>
      <c r="B343" s="42" t="s">
        <v>597</v>
      </c>
      <c r="C343" s="42" t="n">
        <v>1209.50504</v>
      </c>
      <c r="D343" s="42" t="n">
        <v>0</v>
      </c>
      <c r="E343" s="42" t="n">
        <v>0</v>
      </c>
      <c r="F343" s="42" t="n">
        <v>0</v>
      </c>
      <c r="G343" s="42" t="n">
        <v>0</v>
      </c>
      <c r="H343" s="62" t="n">
        <v>0</v>
      </c>
      <c r="I343" s="42" t="n">
        <v>0</v>
      </c>
      <c r="J343" s="42" t="n">
        <v>1200.39724</v>
      </c>
      <c r="K343" s="42" t="n">
        <v>0</v>
      </c>
      <c r="L343" s="42" t="n">
        <v>0</v>
      </c>
      <c r="M343" s="42" t="n">
        <v>0</v>
      </c>
      <c r="N343" s="42" t="n">
        <v>0</v>
      </c>
      <c r="O343" s="42" t="n">
        <v>0</v>
      </c>
      <c r="P343" s="42" t="n">
        <v>0</v>
      </c>
      <c r="Q343" s="42" t="s">
        <v>597</v>
      </c>
    </row>
    <row r="344" customFormat="false" ht="29.85" hidden="false" customHeight="false" outlineLevel="0" collapsed="false">
      <c r="A344" s="72" t="s">
        <v>42</v>
      </c>
      <c r="B344" s="42" t="s">
        <v>598</v>
      </c>
      <c r="C344" s="62" t="n">
        <f aca="false">H344</f>
        <v>5000</v>
      </c>
      <c r="D344" s="42" t="n">
        <v>0</v>
      </c>
      <c r="E344" s="42" t="n">
        <v>0</v>
      </c>
      <c r="F344" s="42" t="n">
        <v>0</v>
      </c>
      <c r="G344" s="42" t="n">
        <v>0</v>
      </c>
      <c r="H344" s="62" t="n">
        <v>5000</v>
      </c>
      <c r="I344" s="42" t="n">
        <v>0</v>
      </c>
      <c r="J344" s="62" t="n">
        <v>5000</v>
      </c>
      <c r="K344" s="42" t="n">
        <v>0</v>
      </c>
      <c r="L344" s="42" t="n">
        <v>0</v>
      </c>
      <c r="M344" s="42" t="n">
        <v>0</v>
      </c>
      <c r="N344" s="42" t="n">
        <v>0</v>
      </c>
      <c r="O344" s="62" t="n">
        <v>5000</v>
      </c>
      <c r="P344" s="42" t="n">
        <v>0</v>
      </c>
      <c r="Q344" s="42" t="s">
        <v>599</v>
      </c>
    </row>
    <row r="345" customFormat="false" ht="15.75" hidden="false" customHeight="false" outlineLevel="0" collapsed="false">
      <c r="A345" s="94" t="s">
        <v>82</v>
      </c>
      <c r="B345" s="94"/>
      <c r="C345" s="121" t="n">
        <f aca="false">C341+C342+C343+C344</f>
        <v>10524.20414</v>
      </c>
      <c r="D345" s="121" t="n">
        <f aca="false">D341+D342+D343+D344</f>
        <v>0</v>
      </c>
      <c r="E345" s="121" t="n">
        <f aca="false">E341+E342+E343+E344</f>
        <v>82.3</v>
      </c>
      <c r="F345" s="121" t="n">
        <f aca="false">F341+F342+F343+F344</f>
        <v>0</v>
      </c>
      <c r="G345" s="121" t="n">
        <f aca="false">G341+G342+G343+G344</f>
        <v>82.3</v>
      </c>
      <c r="H345" s="121" t="n">
        <f aca="false">H341+H342+H343+H344</f>
        <v>5401.3391</v>
      </c>
      <c r="I345" s="121" t="n">
        <f aca="false">I341+I342+I343+I344</f>
        <v>0</v>
      </c>
      <c r="J345" s="121" t="n">
        <f aca="false">J341+J342+J343+J344</f>
        <v>10504.99824</v>
      </c>
      <c r="K345" s="121" t="n">
        <f aca="false">K341+K342+K343+K344</f>
        <v>0</v>
      </c>
      <c r="L345" s="121" t="n">
        <f aca="false">L341+L342+L343+L344</f>
        <v>72.2019</v>
      </c>
      <c r="M345" s="121" t="n">
        <f aca="false">M341+M342+M343+M344</f>
        <v>0</v>
      </c>
      <c r="N345" s="121" t="n">
        <f aca="false">N341+N342+N343+N344</f>
        <v>72.2019</v>
      </c>
      <c r="O345" s="121" t="n">
        <f aca="false">O341+O342+O343+O344</f>
        <v>5401.3391</v>
      </c>
      <c r="P345" s="121" t="n">
        <f aca="false">P341+P342+P343+P344</f>
        <v>0</v>
      </c>
      <c r="Q345" s="28"/>
    </row>
    <row r="346" customFormat="false" ht="15.75" hidden="false" customHeight="false" outlineLevel="0" collapsed="false">
      <c r="A346" s="70"/>
      <c r="B346" s="94"/>
      <c r="C346" s="122"/>
      <c r="D346" s="122"/>
      <c r="E346" s="122"/>
      <c r="F346" s="122"/>
      <c r="G346" s="122"/>
      <c r="H346" s="122"/>
      <c r="I346" s="122"/>
      <c r="J346" s="122"/>
      <c r="K346" s="122"/>
      <c r="L346" s="122"/>
      <c r="M346" s="122"/>
      <c r="N346" s="122"/>
      <c r="O346" s="122"/>
      <c r="P346" s="122"/>
      <c r="Q346" s="28"/>
    </row>
    <row r="347" customFormat="false" ht="15.75" hidden="false" customHeight="true" outlineLevel="0" collapsed="false">
      <c r="A347" s="70" t="s">
        <v>600</v>
      </c>
      <c r="B347" s="6" t="s">
        <v>601</v>
      </c>
      <c r="C347" s="6"/>
      <c r="D347" s="6"/>
      <c r="E347" s="6"/>
      <c r="F347" s="6"/>
      <c r="G347" s="6"/>
      <c r="H347" s="6"/>
      <c r="I347" s="6"/>
      <c r="J347" s="6"/>
      <c r="K347" s="6"/>
      <c r="L347" s="6"/>
      <c r="M347" s="6"/>
      <c r="N347" s="6"/>
      <c r="O347" s="6"/>
      <c r="P347" s="6"/>
      <c r="Q347" s="28"/>
    </row>
    <row r="348" customFormat="false" ht="39.15" hidden="false" customHeight="true" outlineLevel="0" collapsed="false">
      <c r="A348" s="123"/>
      <c r="B348" s="124" t="s">
        <v>602</v>
      </c>
      <c r="C348" s="124"/>
      <c r="D348" s="124"/>
      <c r="E348" s="124"/>
      <c r="F348" s="124"/>
      <c r="G348" s="124"/>
      <c r="H348" s="124"/>
      <c r="I348" s="124"/>
      <c r="J348" s="124"/>
      <c r="K348" s="124"/>
      <c r="L348" s="124"/>
      <c r="M348" s="124"/>
      <c r="N348" s="124"/>
      <c r="O348" s="124"/>
      <c r="P348" s="124"/>
      <c r="Q348" s="125"/>
    </row>
    <row r="349" customFormat="false" ht="15.75" hidden="false" customHeight="true" outlineLevel="0" collapsed="false">
      <c r="A349" s="126"/>
      <c r="B349" s="127" t="s">
        <v>603</v>
      </c>
      <c r="C349" s="127"/>
      <c r="D349" s="127"/>
      <c r="E349" s="127"/>
      <c r="F349" s="127"/>
      <c r="G349" s="127"/>
      <c r="H349" s="127"/>
      <c r="I349" s="127"/>
      <c r="J349" s="128"/>
      <c r="K349" s="129"/>
      <c r="L349" s="129"/>
      <c r="M349" s="129"/>
      <c r="N349" s="129"/>
      <c r="O349" s="129"/>
      <c r="P349" s="130"/>
      <c r="Q349" s="131"/>
    </row>
    <row r="350" customFormat="false" ht="141.75" hidden="false" customHeight="false" outlineLevel="0" collapsed="false">
      <c r="A350" s="132" t="s">
        <v>156</v>
      </c>
      <c r="B350" s="133" t="s">
        <v>604</v>
      </c>
      <c r="C350" s="134" t="n">
        <f aca="false">H350</f>
        <v>0</v>
      </c>
      <c r="D350" s="134" t="n">
        <v>0</v>
      </c>
      <c r="E350" s="135" t="n">
        <v>0</v>
      </c>
      <c r="F350" s="135" t="n">
        <v>0</v>
      </c>
      <c r="G350" s="135" t="n">
        <v>0</v>
      </c>
      <c r="H350" s="134" t="n">
        <v>0</v>
      </c>
      <c r="I350" s="136" t="n">
        <v>0</v>
      </c>
      <c r="J350" s="137" t="n">
        <f aca="false">O350</f>
        <v>0</v>
      </c>
      <c r="K350" s="134" t="n">
        <v>0</v>
      </c>
      <c r="L350" s="135" t="n">
        <v>0</v>
      </c>
      <c r="M350" s="135" t="n">
        <v>0</v>
      </c>
      <c r="N350" s="135" t="n">
        <v>0</v>
      </c>
      <c r="O350" s="134" t="n">
        <v>0</v>
      </c>
      <c r="P350" s="138" t="n">
        <v>0</v>
      </c>
      <c r="Q350" s="139"/>
    </row>
    <row r="351" customFormat="false" ht="157.5" hidden="false" customHeight="false" outlineLevel="0" collapsed="false">
      <c r="A351" s="132" t="s">
        <v>161</v>
      </c>
      <c r="B351" s="42" t="s">
        <v>605</v>
      </c>
      <c r="C351" s="134" t="n">
        <f aca="false">E351+H351</f>
        <v>0</v>
      </c>
      <c r="D351" s="134" t="n">
        <v>0</v>
      </c>
      <c r="E351" s="135" t="n">
        <f aca="false">G351</f>
        <v>0</v>
      </c>
      <c r="F351" s="135" t="n">
        <v>0</v>
      </c>
      <c r="G351" s="135" t="n">
        <v>0</v>
      </c>
      <c r="H351" s="134" t="n">
        <v>0</v>
      </c>
      <c r="I351" s="136" t="n">
        <v>0</v>
      </c>
      <c r="J351" s="137" t="n">
        <f aca="false">L351+O351</f>
        <v>0</v>
      </c>
      <c r="K351" s="134" t="n">
        <v>0</v>
      </c>
      <c r="L351" s="135" t="n">
        <f aca="false">N351</f>
        <v>0</v>
      </c>
      <c r="M351" s="135" t="n">
        <v>0</v>
      </c>
      <c r="N351" s="135" t="n">
        <v>0</v>
      </c>
      <c r="O351" s="134" t="n">
        <v>0</v>
      </c>
      <c r="P351" s="138" t="n">
        <v>0</v>
      </c>
      <c r="Q351" s="139"/>
    </row>
    <row r="352" customFormat="false" ht="173.25" hidden="false" customHeight="false" outlineLevel="0" collapsed="false">
      <c r="A352" s="132" t="s">
        <v>164</v>
      </c>
      <c r="B352" s="133" t="s">
        <v>606</v>
      </c>
      <c r="C352" s="134" t="n">
        <f aca="false">H352</f>
        <v>2171.085</v>
      </c>
      <c r="D352" s="134" t="n">
        <v>0</v>
      </c>
      <c r="E352" s="135" t="n">
        <f aca="false">G352</f>
        <v>0</v>
      </c>
      <c r="F352" s="135" t="n">
        <v>0</v>
      </c>
      <c r="G352" s="135" t="n">
        <v>0</v>
      </c>
      <c r="H352" s="134" t="n">
        <v>2171.085</v>
      </c>
      <c r="I352" s="136" t="n">
        <v>0</v>
      </c>
      <c r="J352" s="137" t="n">
        <f aca="false">L352+O352</f>
        <v>2171.085</v>
      </c>
      <c r="K352" s="134" t="n">
        <v>0</v>
      </c>
      <c r="L352" s="135" t="n">
        <f aca="false">N352</f>
        <v>0</v>
      </c>
      <c r="M352" s="135" t="n">
        <v>0</v>
      </c>
      <c r="N352" s="135" t="n">
        <v>0</v>
      </c>
      <c r="O352" s="134" t="n">
        <v>2171.085</v>
      </c>
      <c r="P352" s="138" t="n">
        <v>0</v>
      </c>
      <c r="Q352" s="139"/>
    </row>
    <row r="353" customFormat="false" ht="33.55" hidden="false" customHeight="true" outlineLevel="0" collapsed="false">
      <c r="A353" s="132"/>
      <c r="B353" s="140" t="s">
        <v>607</v>
      </c>
      <c r="C353" s="140"/>
      <c r="D353" s="140"/>
      <c r="E353" s="140"/>
      <c r="F353" s="140"/>
      <c r="G353" s="140"/>
      <c r="H353" s="140"/>
      <c r="I353" s="140"/>
      <c r="J353" s="140"/>
      <c r="K353" s="140"/>
      <c r="L353" s="140"/>
      <c r="M353" s="140"/>
      <c r="N353" s="140"/>
      <c r="O353" s="140"/>
      <c r="P353" s="140"/>
      <c r="Q353" s="140"/>
    </row>
    <row r="354" customFormat="false" ht="157.5" hidden="false" customHeight="false" outlineLevel="0" collapsed="false">
      <c r="A354" s="132" t="s">
        <v>156</v>
      </c>
      <c r="B354" s="133" t="s">
        <v>608</v>
      </c>
      <c r="C354" s="134" t="n">
        <f aca="false">E354+H354</f>
        <v>8686.589</v>
      </c>
      <c r="D354" s="134" t="n">
        <v>0</v>
      </c>
      <c r="E354" s="135" t="n">
        <v>6000</v>
      </c>
      <c r="F354" s="135" t="n">
        <v>6000</v>
      </c>
      <c r="G354" s="135" t="n">
        <v>0</v>
      </c>
      <c r="H354" s="134" t="n">
        <v>2686.589</v>
      </c>
      <c r="I354" s="136" t="n">
        <v>0</v>
      </c>
      <c r="J354" s="137" t="n">
        <f aca="false">L354+O354</f>
        <v>8686.589</v>
      </c>
      <c r="K354" s="134" t="n">
        <v>0</v>
      </c>
      <c r="L354" s="135" t="n">
        <f aca="false">M354+N354</f>
        <v>6000</v>
      </c>
      <c r="M354" s="135" t="n">
        <v>6000</v>
      </c>
      <c r="N354" s="135" t="n">
        <v>0</v>
      </c>
      <c r="O354" s="134" t="n">
        <v>2686.589</v>
      </c>
      <c r="P354" s="138" t="n">
        <v>0</v>
      </c>
      <c r="Q354" s="139"/>
    </row>
    <row r="355" customFormat="false" ht="15" hidden="false" customHeight="false" outlineLevel="0" collapsed="false">
      <c r="A355" s="141" t="s">
        <v>609</v>
      </c>
      <c r="B355" s="141"/>
      <c r="C355" s="142" t="n">
        <f aca="false">C354+C352+C351+C350</f>
        <v>10857.674</v>
      </c>
      <c r="D355" s="142" t="n">
        <f aca="false">D354+D352+D351+D350</f>
        <v>0</v>
      </c>
      <c r="E355" s="142" t="n">
        <f aca="false">E354+E352+E351+E350</f>
        <v>6000</v>
      </c>
      <c r="F355" s="142" t="n">
        <f aca="false">F354+F352+F351+F350</f>
        <v>6000</v>
      </c>
      <c r="G355" s="142" t="n">
        <f aca="false">G354+G352+G351+G350</f>
        <v>0</v>
      </c>
      <c r="H355" s="142" t="n">
        <f aca="false">H354+H352+H351+H350</f>
        <v>4857.674</v>
      </c>
      <c r="I355" s="142" t="n">
        <f aca="false">I354+I352+I351+I350</f>
        <v>0</v>
      </c>
      <c r="J355" s="142" t="n">
        <f aca="false">J354+J352+J351+J350</f>
        <v>10857.674</v>
      </c>
      <c r="K355" s="142" t="n">
        <f aca="false">K354+K352+K351+K350</f>
        <v>0</v>
      </c>
      <c r="L355" s="142" t="n">
        <f aca="false">L354+L352+L351+L350</f>
        <v>6000</v>
      </c>
      <c r="M355" s="142" t="n">
        <f aca="false">M354+M352+M351+M350</f>
        <v>6000</v>
      </c>
      <c r="N355" s="142" t="n">
        <f aca="false">N354+N352+N351+N350</f>
        <v>0</v>
      </c>
      <c r="O355" s="142" t="n">
        <f aca="false">O354+O352+O351+O350</f>
        <v>4857.674</v>
      </c>
      <c r="P355" s="142" t="n">
        <f aca="false">P354+P352+P351+P350</f>
        <v>0</v>
      </c>
      <c r="Q355" s="139"/>
    </row>
    <row r="356" customFormat="false" ht="39.15" hidden="false" customHeight="true" outlineLevel="0" collapsed="false">
      <c r="A356" s="143" t="s">
        <v>610</v>
      </c>
      <c r="B356" s="143"/>
      <c r="C356" s="143"/>
      <c r="D356" s="143"/>
      <c r="E356" s="143"/>
      <c r="F356" s="143"/>
      <c r="G356" s="143"/>
      <c r="H356" s="143"/>
      <c r="I356" s="143"/>
      <c r="J356" s="143"/>
      <c r="K356" s="143"/>
      <c r="L356" s="143"/>
      <c r="M356" s="143"/>
      <c r="N356" s="143"/>
      <c r="O356" s="143"/>
      <c r="P356" s="143"/>
      <c r="Q356" s="143"/>
    </row>
    <row r="357" customFormat="false" ht="15.75" hidden="false" customHeight="true" outlineLevel="0" collapsed="false">
      <c r="A357" s="144"/>
      <c r="B357" s="145" t="s">
        <v>611</v>
      </c>
      <c r="C357" s="145"/>
      <c r="D357" s="145"/>
      <c r="E357" s="145"/>
      <c r="F357" s="145"/>
      <c r="G357" s="145"/>
      <c r="H357" s="145"/>
      <c r="I357" s="145"/>
      <c r="J357" s="146"/>
      <c r="K357" s="91"/>
      <c r="L357" s="134"/>
      <c r="M357" s="134"/>
      <c r="N357" s="134"/>
      <c r="O357" s="134"/>
      <c r="P357" s="138"/>
      <c r="Q357" s="139"/>
    </row>
    <row r="358" customFormat="false" ht="29.85" hidden="false" customHeight="false" outlineLevel="0" collapsed="false">
      <c r="A358" s="147" t="s">
        <v>156</v>
      </c>
      <c r="B358" s="42" t="s">
        <v>612</v>
      </c>
      <c r="C358" s="134" t="n">
        <f aca="false">H358</f>
        <v>1130.876</v>
      </c>
      <c r="D358" s="134" t="n">
        <v>0</v>
      </c>
      <c r="E358" s="134" t="n">
        <v>0</v>
      </c>
      <c r="F358" s="134" t="n">
        <v>0</v>
      </c>
      <c r="G358" s="134" t="n">
        <v>0</v>
      </c>
      <c r="H358" s="134" t="n">
        <v>1130.876</v>
      </c>
      <c r="I358" s="136" t="n">
        <v>0</v>
      </c>
      <c r="J358" s="137" t="n">
        <f aca="false">O358</f>
        <v>1130.876</v>
      </c>
      <c r="K358" s="134" t="n">
        <v>0</v>
      </c>
      <c r="L358" s="134" t="n">
        <v>0</v>
      </c>
      <c r="M358" s="134" t="n">
        <v>0</v>
      </c>
      <c r="N358" s="134" t="n">
        <v>0</v>
      </c>
      <c r="O358" s="134" t="n">
        <v>1130.876</v>
      </c>
      <c r="P358" s="138" t="n">
        <v>0</v>
      </c>
      <c r="Q358" s="148"/>
    </row>
    <row r="359" customFormat="false" ht="15.85" hidden="false" customHeight="false" outlineLevel="0" collapsed="false">
      <c r="A359" s="147" t="s">
        <v>158</v>
      </c>
      <c r="B359" s="42" t="s">
        <v>613</v>
      </c>
      <c r="C359" s="134" t="n">
        <f aca="false">D359+H359</f>
        <v>123.3</v>
      </c>
      <c r="D359" s="134" t="n">
        <v>123.3</v>
      </c>
      <c r="E359" s="134" t="n">
        <v>0</v>
      </c>
      <c r="F359" s="134" t="n">
        <v>0</v>
      </c>
      <c r="G359" s="134" t="n">
        <v>0</v>
      </c>
      <c r="H359" s="134" t="n">
        <v>0</v>
      </c>
      <c r="I359" s="136" t="n">
        <v>0</v>
      </c>
      <c r="J359" s="137" t="n">
        <f aca="false">K359+O359</f>
        <v>0</v>
      </c>
      <c r="K359" s="134" t="n">
        <v>0</v>
      </c>
      <c r="L359" s="134" t="n">
        <v>0</v>
      </c>
      <c r="M359" s="134" t="n">
        <v>0</v>
      </c>
      <c r="N359" s="134" t="n">
        <v>0</v>
      </c>
      <c r="O359" s="134" t="n">
        <v>0</v>
      </c>
      <c r="P359" s="138" t="n">
        <v>0</v>
      </c>
      <c r="Q359" s="148"/>
    </row>
    <row r="360" customFormat="false" ht="43.8" hidden="false" customHeight="false" outlineLevel="0" collapsed="false">
      <c r="A360" s="149" t="s">
        <v>161</v>
      </c>
      <c r="B360" s="42" t="s">
        <v>614</v>
      </c>
      <c r="C360" s="134" t="n">
        <f aca="false">H360</f>
        <v>84.34</v>
      </c>
      <c r="D360" s="134" t="n">
        <v>0</v>
      </c>
      <c r="E360" s="134" t="n">
        <v>0</v>
      </c>
      <c r="F360" s="134" t="n">
        <v>0</v>
      </c>
      <c r="G360" s="134" t="n">
        <v>0</v>
      </c>
      <c r="H360" s="150" t="n">
        <v>84.34</v>
      </c>
      <c r="I360" s="151" t="n">
        <v>0</v>
      </c>
      <c r="J360" s="137" t="n">
        <f aca="false">O360</f>
        <v>84.34</v>
      </c>
      <c r="K360" s="134" t="n">
        <v>0</v>
      </c>
      <c r="L360" s="134" t="n">
        <v>0</v>
      </c>
      <c r="M360" s="134" t="n">
        <v>0</v>
      </c>
      <c r="N360" s="134" t="n">
        <v>0</v>
      </c>
      <c r="O360" s="150" t="n">
        <v>84.34</v>
      </c>
      <c r="P360" s="152" t="n">
        <v>0</v>
      </c>
      <c r="Q360" s="153"/>
    </row>
    <row r="361" customFormat="false" ht="85.8" hidden="false" customHeight="false" outlineLevel="0" collapsed="false">
      <c r="A361" s="132" t="s">
        <v>164</v>
      </c>
      <c r="B361" s="42" t="s">
        <v>615</v>
      </c>
      <c r="C361" s="134" t="n">
        <f aca="false">H361</f>
        <v>90.164</v>
      </c>
      <c r="D361" s="134" t="n">
        <v>0</v>
      </c>
      <c r="E361" s="134" t="n">
        <v>0</v>
      </c>
      <c r="F361" s="134" t="n">
        <v>0</v>
      </c>
      <c r="G361" s="134" t="n">
        <v>0</v>
      </c>
      <c r="H361" s="134" t="n">
        <v>90.164</v>
      </c>
      <c r="I361" s="136" t="n">
        <v>0</v>
      </c>
      <c r="J361" s="137" t="n">
        <f aca="false">O361</f>
        <v>90.164</v>
      </c>
      <c r="K361" s="134" t="n">
        <v>0</v>
      </c>
      <c r="L361" s="134" t="n">
        <v>0</v>
      </c>
      <c r="M361" s="134" t="n">
        <v>0</v>
      </c>
      <c r="N361" s="134" t="n">
        <v>0</v>
      </c>
      <c r="O361" s="134" t="n">
        <v>90.164</v>
      </c>
      <c r="P361" s="138" t="n">
        <v>0</v>
      </c>
      <c r="Q361" s="153"/>
    </row>
    <row r="362" customFormat="false" ht="43.8" hidden="false" customHeight="false" outlineLevel="0" collapsed="false">
      <c r="A362" s="132" t="s">
        <v>167</v>
      </c>
      <c r="B362" s="42" t="s">
        <v>616</v>
      </c>
      <c r="C362" s="134" t="n">
        <f aca="false">H362</f>
        <v>330.923</v>
      </c>
      <c r="D362" s="134" t="n">
        <v>0</v>
      </c>
      <c r="E362" s="134" t="n">
        <v>0</v>
      </c>
      <c r="F362" s="134" t="n">
        <v>0</v>
      </c>
      <c r="G362" s="134" t="n">
        <v>0</v>
      </c>
      <c r="H362" s="134" t="n">
        <v>330.923</v>
      </c>
      <c r="I362" s="136" t="n">
        <v>0</v>
      </c>
      <c r="J362" s="137" t="n">
        <f aca="false">O362</f>
        <v>330.923</v>
      </c>
      <c r="K362" s="134" t="n">
        <v>0</v>
      </c>
      <c r="L362" s="134" t="n">
        <v>0</v>
      </c>
      <c r="M362" s="134" t="n">
        <v>0</v>
      </c>
      <c r="N362" s="134" t="n">
        <v>0</v>
      </c>
      <c r="O362" s="134" t="n">
        <v>330.923</v>
      </c>
      <c r="P362" s="138" t="n">
        <v>0</v>
      </c>
      <c r="Q362" s="153"/>
    </row>
    <row r="363" customFormat="false" ht="110.25" hidden="false" customHeight="false" outlineLevel="0" collapsed="false">
      <c r="A363" s="154" t="s">
        <v>170</v>
      </c>
      <c r="B363" s="42" t="s">
        <v>617</v>
      </c>
      <c r="C363" s="134" t="n">
        <f aca="false">H363</f>
        <v>245</v>
      </c>
      <c r="D363" s="134" t="n">
        <v>0</v>
      </c>
      <c r="E363" s="134" t="n">
        <v>0</v>
      </c>
      <c r="F363" s="134" t="n">
        <v>0</v>
      </c>
      <c r="G363" s="134" t="n">
        <v>0</v>
      </c>
      <c r="H363" s="134" t="n">
        <v>245</v>
      </c>
      <c r="I363" s="136" t="n">
        <v>0</v>
      </c>
      <c r="J363" s="137" t="n">
        <f aca="false">O363</f>
        <v>245</v>
      </c>
      <c r="K363" s="134" t="n">
        <v>0</v>
      </c>
      <c r="L363" s="134" t="n">
        <v>0</v>
      </c>
      <c r="M363" s="134" t="n">
        <v>0</v>
      </c>
      <c r="N363" s="134" t="n">
        <v>0</v>
      </c>
      <c r="O363" s="134" t="n">
        <v>245</v>
      </c>
      <c r="P363" s="138" t="n">
        <v>0</v>
      </c>
      <c r="Q363" s="153"/>
    </row>
    <row r="364" customFormat="false" ht="31.5" hidden="false" customHeight="false" outlineLevel="0" collapsed="false">
      <c r="A364" s="154" t="s">
        <v>173</v>
      </c>
      <c r="B364" s="42" t="s">
        <v>618</v>
      </c>
      <c r="C364" s="134" t="n">
        <f aca="false">H364</f>
        <v>0</v>
      </c>
      <c r="D364" s="134" t="n">
        <v>0</v>
      </c>
      <c r="E364" s="134" t="n">
        <v>0</v>
      </c>
      <c r="F364" s="134" t="n">
        <v>0</v>
      </c>
      <c r="G364" s="134" t="n">
        <v>0</v>
      </c>
      <c r="H364" s="134" t="n">
        <v>0</v>
      </c>
      <c r="I364" s="136" t="n">
        <v>0</v>
      </c>
      <c r="J364" s="137" t="n">
        <f aca="false">O364</f>
        <v>0</v>
      </c>
      <c r="K364" s="134" t="n">
        <v>0</v>
      </c>
      <c r="L364" s="134" t="n">
        <v>0</v>
      </c>
      <c r="M364" s="134" t="n">
        <v>0</v>
      </c>
      <c r="N364" s="134" t="n">
        <v>0</v>
      </c>
      <c r="O364" s="134" t="n">
        <v>0</v>
      </c>
      <c r="P364" s="138" t="n">
        <v>0</v>
      </c>
      <c r="Q364" s="153"/>
    </row>
    <row r="365" customFormat="false" ht="78.75" hidden="false" customHeight="false" outlineLevel="0" collapsed="false">
      <c r="A365" s="154" t="s">
        <v>176</v>
      </c>
      <c r="B365" s="42" t="s">
        <v>619</v>
      </c>
      <c r="C365" s="134" t="n">
        <f aca="false">H365</f>
        <v>91.419</v>
      </c>
      <c r="D365" s="134" t="n">
        <v>0</v>
      </c>
      <c r="E365" s="134" t="n">
        <v>0</v>
      </c>
      <c r="F365" s="134" t="n">
        <v>0</v>
      </c>
      <c r="G365" s="134" t="n">
        <v>0</v>
      </c>
      <c r="H365" s="134" t="n">
        <v>91.419</v>
      </c>
      <c r="I365" s="136" t="n">
        <v>0</v>
      </c>
      <c r="J365" s="137" t="n">
        <f aca="false">O365</f>
        <v>91.419</v>
      </c>
      <c r="K365" s="134" t="n">
        <v>0</v>
      </c>
      <c r="L365" s="134" t="n">
        <v>0</v>
      </c>
      <c r="M365" s="134" t="n">
        <v>0</v>
      </c>
      <c r="N365" s="134" t="n">
        <v>0</v>
      </c>
      <c r="O365" s="134" t="n">
        <v>91.419</v>
      </c>
      <c r="P365" s="138" t="n">
        <v>0</v>
      </c>
      <c r="Q365" s="153"/>
    </row>
    <row r="366" customFormat="false" ht="63" hidden="false" customHeight="false" outlineLevel="0" collapsed="false">
      <c r="A366" s="155" t="s">
        <v>179</v>
      </c>
      <c r="B366" s="42" t="s">
        <v>620</v>
      </c>
      <c r="C366" s="134" t="n">
        <f aca="false">H366</f>
        <v>0</v>
      </c>
      <c r="D366" s="134" t="n">
        <v>0</v>
      </c>
      <c r="E366" s="134" t="n">
        <v>0</v>
      </c>
      <c r="F366" s="134" t="n">
        <v>0</v>
      </c>
      <c r="G366" s="134" t="n">
        <v>0</v>
      </c>
      <c r="H366" s="134" t="n">
        <v>0</v>
      </c>
      <c r="I366" s="136" t="n">
        <v>0</v>
      </c>
      <c r="J366" s="137" t="n">
        <f aca="false">O366</f>
        <v>0</v>
      </c>
      <c r="K366" s="134" t="n">
        <v>0</v>
      </c>
      <c r="L366" s="134" t="n">
        <v>0</v>
      </c>
      <c r="M366" s="134" t="n">
        <v>0</v>
      </c>
      <c r="N366" s="134" t="n">
        <v>0</v>
      </c>
      <c r="O366" s="134" t="n">
        <v>0</v>
      </c>
      <c r="P366" s="138" t="n">
        <v>0</v>
      </c>
      <c r="Q366" s="153"/>
    </row>
    <row r="367" customFormat="false" ht="15.75" hidden="false" customHeight="true" outlineLevel="0" collapsed="false">
      <c r="A367" s="156"/>
      <c r="B367" s="157" t="s">
        <v>621</v>
      </c>
      <c r="C367" s="157"/>
      <c r="D367" s="157"/>
      <c r="E367" s="157"/>
      <c r="F367" s="157"/>
      <c r="G367" s="157"/>
      <c r="H367" s="157"/>
      <c r="I367" s="157"/>
      <c r="J367" s="158"/>
      <c r="K367" s="71"/>
      <c r="L367" s="28"/>
      <c r="M367" s="28"/>
      <c r="N367" s="28"/>
      <c r="O367" s="28"/>
      <c r="P367" s="159"/>
      <c r="Q367" s="153"/>
    </row>
    <row r="368" customFormat="false" ht="189" hidden="false" customHeight="false" outlineLevel="0" collapsed="false">
      <c r="A368" s="147" t="s">
        <v>182</v>
      </c>
      <c r="B368" s="133" t="s">
        <v>622</v>
      </c>
      <c r="C368" s="134" t="n">
        <f aca="false">H368</f>
        <v>939.104</v>
      </c>
      <c r="D368" s="134" t="n">
        <v>0</v>
      </c>
      <c r="E368" s="134" t="n">
        <v>0</v>
      </c>
      <c r="F368" s="134" t="n">
        <v>0</v>
      </c>
      <c r="G368" s="134" t="n">
        <v>0</v>
      </c>
      <c r="H368" s="134" t="n">
        <f aca="false">H369+H370+H371</f>
        <v>939.104</v>
      </c>
      <c r="I368" s="136" t="n">
        <v>0</v>
      </c>
      <c r="J368" s="137" t="n">
        <f aca="false">J369+J370+J371</f>
        <v>939.104</v>
      </c>
      <c r="K368" s="134" t="n">
        <v>0</v>
      </c>
      <c r="L368" s="134" t="n">
        <v>0</v>
      </c>
      <c r="M368" s="134" t="n">
        <v>0</v>
      </c>
      <c r="N368" s="134" t="n">
        <v>0</v>
      </c>
      <c r="O368" s="134" t="n">
        <f aca="false">O369+O370+O371</f>
        <v>939.104</v>
      </c>
      <c r="P368" s="138" t="n">
        <v>0</v>
      </c>
      <c r="Q368" s="153"/>
    </row>
    <row r="369" customFormat="false" ht="110.25" hidden="false" customHeight="false" outlineLevel="0" collapsed="false">
      <c r="A369" s="149" t="s">
        <v>623</v>
      </c>
      <c r="B369" s="60" t="s">
        <v>624</v>
      </c>
      <c r="C369" s="134" t="n">
        <f aca="false">H369</f>
        <v>671.322</v>
      </c>
      <c r="D369" s="150" t="n">
        <v>0</v>
      </c>
      <c r="E369" s="134" t="n">
        <v>0</v>
      </c>
      <c r="F369" s="134" t="n">
        <v>0</v>
      </c>
      <c r="G369" s="134" t="n">
        <v>0</v>
      </c>
      <c r="H369" s="134" t="n">
        <v>671.322</v>
      </c>
      <c r="I369" s="151" t="n">
        <v>0</v>
      </c>
      <c r="J369" s="137" t="n">
        <f aca="false">O369</f>
        <v>671.322</v>
      </c>
      <c r="K369" s="150" t="n">
        <v>0</v>
      </c>
      <c r="L369" s="134" t="n">
        <v>0</v>
      </c>
      <c r="M369" s="134" t="n">
        <v>0</v>
      </c>
      <c r="N369" s="134" t="n">
        <v>0</v>
      </c>
      <c r="O369" s="134" t="n">
        <v>671.322</v>
      </c>
      <c r="P369" s="152" t="n">
        <v>0</v>
      </c>
      <c r="Q369" s="153"/>
    </row>
    <row r="370" customFormat="false" ht="94.5" hidden="false" customHeight="false" outlineLevel="0" collapsed="false">
      <c r="A370" s="149" t="s">
        <v>625</v>
      </c>
      <c r="B370" s="60" t="s">
        <v>626</v>
      </c>
      <c r="C370" s="134" t="n">
        <f aca="false">H370</f>
        <v>56.436</v>
      </c>
      <c r="D370" s="150" t="n">
        <v>0</v>
      </c>
      <c r="E370" s="134" t="n">
        <v>0</v>
      </c>
      <c r="F370" s="134" t="n">
        <v>0</v>
      </c>
      <c r="G370" s="134" t="n">
        <v>0</v>
      </c>
      <c r="H370" s="134" t="n">
        <v>56.436</v>
      </c>
      <c r="I370" s="151" t="n">
        <v>0</v>
      </c>
      <c r="J370" s="137" t="n">
        <f aca="false">O370</f>
        <v>56.436</v>
      </c>
      <c r="K370" s="150" t="n">
        <v>0</v>
      </c>
      <c r="L370" s="134" t="n">
        <v>0</v>
      </c>
      <c r="M370" s="134" t="n">
        <v>0</v>
      </c>
      <c r="N370" s="134" t="n">
        <v>0</v>
      </c>
      <c r="O370" s="134" t="n">
        <v>56.436</v>
      </c>
      <c r="P370" s="152" t="n">
        <v>0</v>
      </c>
      <c r="Q370" s="153"/>
    </row>
    <row r="371" customFormat="false" ht="110.25" hidden="false" customHeight="false" outlineLevel="0" collapsed="false">
      <c r="A371" s="149" t="s">
        <v>627</v>
      </c>
      <c r="B371" s="60" t="s">
        <v>628</v>
      </c>
      <c r="C371" s="134" t="n">
        <f aca="false">H371</f>
        <v>211.346</v>
      </c>
      <c r="D371" s="150" t="n">
        <v>0</v>
      </c>
      <c r="E371" s="134" t="n">
        <v>0</v>
      </c>
      <c r="F371" s="134" t="n">
        <v>0</v>
      </c>
      <c r="G371" s="134" t="n">
        <v>0</v>
      </c>
      <c r="H371" s="134" t="n">
        <v>211.346</v>
      </c>
      <c r="I371" s="151" t="n">
        <v>0</v>
      </c>
      <c r="J371" s="137" t="n">
        <f aca="false">O371</f>
        <v>211.346</v>
      </c>
      <c r="K371" s="150" t="n">
        <v>0</v>
      </c>
      <c r="L371" s="134" t="n">
        <v>0</v>
      </c>
      <c r="M371" s="134" t="n">
        <v>0</v>
      </c>
      <c r="N371" s="134" t="n">
        <v>0</v>
      </c>
      <c r="O371" s="134" t="n">
        <v>211.346</v>
      </c>
      <c r="P371" s="152" t="n">
        <v>0</v>
      </c>
      <c r="Q371" s="153"/>
    </row>
    <row r="372" customFormat="false" ht="78.75" hidden="false" customHeight="false" outlineLevel="0" collapsed="false">
      <c r="A372" s="147" t="s">
        <v>629</v>
      </c>
      <c r="B372" s="60" t="s">
        <v>630</v>
      </c>
      <c r="C372" s="134" t="n">
        <f aca="false">H372</f>
        <v>1002.862</v>
      </c>
      <c r="D372" s="150" t="n">
        <v>0</v>
      </c>
      <c r="E372" s="134" t="n">
        <v>0</v>
      </c>
      <c r="F372" s="134" t="n">
        <v>0</v>
      </c>
      <c r="G372" s="134" t="n">
        <v>0</v>
      </c>
      <c r="H372" s="134" t="n">
        <f aca="false">H373+H374+H375</f>
        <v>1002.862</v>
      </c>
      <c r="I372" s="151" t="n">
        <v>0</v>
      </c>
      <c r="J372" s="137" t="n">
        <f aca="false">O372</f>
        <v>1002.862</v>
      </c>
      <c r="K372" s="150" t="n">
        <v>0</v>
      </c>
      <c r="L372" s="134" t="n">
        <v>0</v>
      </c>
      <c r="M372" s="134" t="n">
        <v>0</v>
      </c>
      <c r="N372" s="134" t="n">
        <v>0</v>
      </c>
      <c r="O372" s="134" t="n">
        <f aca="false">O373+O374+O375</f>
        <v>1002.862</v>
      </c>
      <c r="P372" s="152" t="n">
        <v>0</v>
      </c>
      <c r="Q372" s="153"/>
    </row>
    <row r="373" customFormat="false" ht="110.25" hidden="false" customHeight="false" outlineLevel="0" collapsed="false">
      <c r="A373" s="149" t="s">
        <v>631</v>
      </c>
      <c r="B373" s="60" t="s">
        <v>632</v>
      </c>
      <c r="C373" s="134" t="n">
        <f aca="false">H373</f>
        <v>744.256</v>
      </c>
      <c r="D373" s="150" t="n">
        <v>0</v>
      </c>
      <c r="E373" s="134" t="n">
        <v>0</v>
      </c>
      <c r="F373" s="134" t="n">
        <v>0</v>
      </c>
      <c r="G373" s="134" t="n">
        <v>0</v>
      </c>
      <c r="H373" s="134" t="n">
        <v>744.256</v>
      </c>
      <c r="I373" s="151" t="n">
        <v>0</v>
      </c>
      <c r="J373" s="137" t="n">
        <f aca="false">O373</f>
        <v>744.256</v>
      </c>
      <c r="K373" s="150" t="n">
        <v>0</v>
      </c>
      <c r="L373" s="134" t="n">
        <v>0</v>
      </c>
      <c r="M373" s="134" t="n">
        <v>0</v>
      </c>
      <c r="N373" s="134" t="n">
        <v>0</v>
      </c>
      <c r="O373" s="134" t="n">
        <v>744.256</v>
      </c>
      <c r="P373" s="152" t="n">
        <v>0</v>
      </c>
      <c r="Q373" s="160"/>
    </row>
    <row r="374" customFormat="false" ht="94.5" hidden="false" customHeight="false" outlineLevel="0" collapsed="false">
      <c r="A374" s="149" t="s">
        <v>633</v>
      </c>
      <c r="B374" s="60" t="s">
        <v>634</v>
      </c>
      <c r="C374" s="134" t="n">
        <f aca="false">H374</f>
        <v>176.376</v>
      </c>
      <c r="D374" s="150" t="n">
        <v>0</v>
      </c>
      <c r="E374" s="134" t="n">
        <v>0</v>
      </c>
      <c r="F374" s="134" t="n">
        <v>0</v>
      </c>
      <c r="G374" s="134" t="n">
        <v>0</v>
      </c>
      <c r="H374" s="134" t="n">
        <v>176.376</v>
      </c>
      <c r="I374" s="151" t="n">
        <v>0</v>
      </c>
      <c r="J374" s="137" t="n">
        <f aca="false">O374</f>
        <v>176.376</v>
      </c>
      <c r="K374" s="150" t="n">
        <v>0</v>
      </c>
      <c r="L374" s="134" t="n">
        <v>0</v>
      </c>
      <c r="M374" s="134" t="n">
        <v>0</v>
      </c>
      <c r="N374" s="134" t="n">
        <v>0</v>
      </c>
      <c r="O374" s="134" t="n">
        <v>176.376</v>
      </c>
      <c r="P374" s="152" t="n">
        <v>0</v>
      </c>
      <c r="Q374" s="160"/>
    </row>
    <row r="375" customFormat="false" ht="94.5" hidden="false" customHeight="false" outlineLevel="0" collapsed="false">
      <c r="A375" s="149" t="s">
        <v>635</v>
      </c>
      <c r="B375" s="60" t="s">
        <v>636</v>
      </c>
      <c r="C375" s="134" t="n">
        <f aca="false">H375</f>
        <v>82.23</v>
      </c>
      <c r="D375" s="150" t="n">
        <v>0</v>
      </c>
      <c r="E375" s="134" t="n">
        <v>0</v>
      </c>
      <c r="F375" s="134" t="n">
        <v>0</v>
      </c>
      <c r="G375" s="134" t="n">
        <v>0</v>
      </c>
      <c r="H375" s="134" t="n">
        <v>82.23</v>
      </c>
      <c r="I375" s="151" t="n">
        <v>0</v>
      </c>
      <c r="J375" s="137" t="n">
        <f aca="false">O375</f>
        <v>82.23</v>
      </c>
      <c r="K375" s="150" t="n">
        <v>0</v>
      </c>
      <c r="L375" s="134" t="n">
        <v>0</v>
      </c>
      <c r="M375" s="134" t="n">
        <v>0</v>
      </c>
      <c r="N375" s="134" t="n">
        <v>0</v>
      </c>
      <c r="O375" s="134" t="n">
        <v>82.23</v>
      </c>
      <c r="P375" s="152" t="n">
        <v>0</v>
      </c>
      <c r="Q375" s="160"/>
    </row>
    <row r="376" customFormat="false" ht="63" hidden="false" customHeight="false" outlineLevel="0" collapsed="false">
      <c r="A376" s="147" t="s">
        <v>637</v>
      </c>
      <c r="B376" s="60" t="s">
        <v>638</v>
      </c>
      <c r="C376" s="134" t="n">
        <f aca="false">H376</f>
        <v>441.45961</v>
      </c>
      <c r="D376" s="150" t="n">
        <v>0</v>
      </c>
      <c r="E376" s="134" t="n">
        <v>0</v>
      </c>
      <c r="F376" s="134" t="n">
        <v>0</v>
      </c>
      <c r="G376" s="134" t="n">
        <v>0</v>
      </c>
      <c r="H376" s="134" t="n">
        <v>441.45961</v>
      </c>
      <c r="I376" s="151" t="n">
        <v>0</v>
      </c>
      <c r="J376" s="137" t="n">
        <f aca="false">O376</f>
        <v>441.45961</v>
      </c>
      <c r="K376" s="150" t="n">
        <v>0</v>
      </c>
      <c r="L376" s="134" t="n">
        <v>0</v>
      </c>
      <c r="M376" s="134" t="n">
        <v>0</v>
      </c>
      <c r="N376" s="134" t="n">
        <v>0</v>
      </c>
      <c r="O376" s="134" t="n">
        <v>441.45961</v>
      </c>
      <c r="P376" s="152" t="n">
        <v>0</v>
      </c>
      <c r="Q376" s="153"/>
    </row>
    <row r="377" customFormat="false" ht="110.25" hidden="false" customHeight="false" outlineLevel="0" collapsed="false">
      <c r="A377" s="147" t="s">
        <v>19</v>
      </c>
      <c r="B377" s="161" t="s">
        <v>639</v>
      </c>
      <c r="C377" s="134" t="n">
        <f aca="false">H377</f>
        <v>706.39</v>
      </c>
      <c r="D377" s="150" t="n">
        <v>0</v>
      </c>
      <c r="E377" s="134" t="n">
        <v>0</v>
      </c>
      <c r="F377" s="134" t="n">
        <v>0</v>
      </c>
      <c r="G377" s="134" t="n">
        <v>0</v>
      </c>
      <c r="H377" s="134" t="n">
        <v>706.39</v>
      </c>
      <c r="I377" s="151" t="n">
        <v>0</v>
      </c>
      <c r="J377" s="137" t="n">
        <f aca="false">O377</f>
        <v>706.39</v>
      </c>
      <c r="K377" s="150" t="n">
        <v>0</v>
      </c>
      <c r="L377" s="134" t="n">
        <v>0</v>
      </c>
      <c r="M377" s="134" t="n">
        <v>0</v>
      </c>
      <c r="N377" s="134" t="n">
        <v>0</v>
      </c>
      <c r="O377" s="134" t="n">
        <f aca="false">O378+O379</f>
        <v>706.39</v>
      </c>
      <c r="P377" s="152" t="n">
        <v>0</v>
      </c>
      <c r="Q377" s="153"/>
    </row>
    <row r="378" customFormat="false" ht="94.5" hidden="false" customHeight="false" outlineLevel="0" collapsed="false">
      <c r="A378" s="149" t="s">
        <v>640</v>
      </c>
      <c r="B378" s="161" t="s">
        <v>641</v>
      </c>
      <c r="C378" s="134" t="n">
        <f aca="false">H378</f>
        <v>413.765</v>
      </c>
      <c r="D378" s="150" t="n">
        <v>0</v>
      </c>
      <c r="E378" s="134" t="n">
        <v>0</v>
      </c>
      <c r="F378" s="134" t="n">
        <v>0</v>
      </c>
      <c r="G378" s="134" t="n">
        <v>0</v>
      </c>
      <c r="H378" s="134" t="n">
        <v>413.765</v>
      </c>
      <c r="I378" s="151" t="n">
        <v>0</v>
      </c>
      <c r="J378" s="137" t="n">
        <f aca="false">O378</f>
        <v>413.765</v>
      </c>
      <c r="K378" s="150" t="n">
        <v>0</v>
      </c>
      <c r="L378" s="134" t="n">
        <v>0</v>
      </c>
      <c r="M378" s="134" t="n">
        <v>0</v>
      </c>
      <c r="N378" s="134" t="n">
        <v>0</v>
      </c>
      <c r="O378" s="134" t="n">
        <v>413.765</v>
      </c>
      <c r="P378" s="152" t="n">
        <v>0</v>
      </c>
      <c r="Q378" s="153"/>
    </row>
    <row r="379" customFormat="false" ht="94.5" hidden="false" customHeight="false" outlineLevel="0" collapsed="false">
      <c r="A379" s="149" t="s">
        <v>642</v>
      </c>
      <c r="B379" s="161" t="s">
        <v>643</v>
      </c>
      <c r="C379" s="134" t="n">
        <f aca="false">H379</f>
        <v>292.625</v>
      </c>
      <c r="D379" s="150" t="n">
        <v>0</v>
      </c>
      <c r="E379" s="134" t="n">
        <v>0</v>
      </c>
      <c r="F379" s="134" t="n">
        <v>0</v>
      </c>
      <c r="G379" s="134" t="n">
        <v>0</v>
      </c>
      <c r="H379" s="134" t="n">
        <v>292.625</v>
      </c>
      <c r="I379" s="151" t="n">
        <v>0</v>
      </c>
      <c r="J379" s="137" t="n">
        <f aca="false">O379</f>
        <v>292.625</v>
      </c>
      <c r="K379" s="150" t="n">
        <v>0</v>
      </c>
      <c r="L379" s="134" t="n">
        <v>0</v>
      </c>
      <c r="M379" s="134" t="n">
        <v>0</v>
      </c>
      <c r="N379" s="134" t="n">
        <v>0</v>
      </c>
      <c r="O379" s="134" t="n">
        <v>292.625</v>
      </c>
      <c r="P379" s="152" t="n">
        <v>0</v>
      </c>
      <c r="Q379" s="153"/>
    </row>
    <row r="380" customFormat="false" ht="110.25" hidden="false" customHeight="false" outlineLevel="0" collapsed="false">
      <c r="A380" s="147" t="s">
        <v>20</v>
      </c>
      <c r="B380" s="161" t="s">
        <v>644</v>
      </c>
      <c r="C380" s="134" t="n">
        <f aca="false">H380</f>
        <v>441.351</v>
      </c>
      <c r="D380" s="150" t="n">
        <v>0</v>
      </c>
      <c r="E380" s="134" t="n">
        <v>0</v>
      </c>
      <c r="F380" s="134" t="n">
        <v>0</v>
      </c>
      <c r="G380" s="134" t="n">
        <v>0</v>
      </c>
      <c r="H380" s="134" t="n">
        <f aca="false">H381+H382+H383</f>
        <v>441.351</v>
      </c>
      <c r="I380" s="151" t="n">
        <v>0</v>
      </c>
      <c r="J380" s="137" t="n">
        <f aca="false">O380</f>
        <v>441.351</v>
      </c>
      <c r="K380" s="150" t="n">
        <v>0</v>
      </c>
      <c r="L380" s="134" t="n">
        <v>0</v>
      </c>
      <c r="M380" s="134" t="n">
        <v>0</v>
      </c>
      <c r="N380" s="134" t="n">
        <v>0</v>
      </c>
      <c r="O380" s="134" t="n">
        <f aca="false">O381+O382+O383</f>
        <v>441.351</v>
      </c>
      <c r="P380" s="152" t="n">
        <v>0</v>
      </c>
      <c r="Q380" s="153"/>
    </row>
    <row r="381" customFormat="false" ht="99.8" hidden="false" customHeight="false" outlineLevel="0" collapsed="false">
      <c r="A381" s="149" t="s">
        <v>645</v>
      </c>
      <c r="B381" s="60" t="s">
        <v>646</v>
      </c>
      <c r="C381" s="134" t="n">
        <f aca="false">H381</f>
        <v>101.57</v>
      </c>
      <c r="D381" s="150" t="n">
        <v>0</v>
      </c>
      <c r="E381" s="134" t="n">
        <v>0</v>
      </c>
      <c r="F381" s="134" t="n">
        <v>0</v>
      </c>
      <c r="G381" s="134" t="n">
        <v>0</v>
      </c>
      <c r="H381" s="134" t="n">
        <v>101.57</v>
      </c>
      <c r="I381" s="151" t="n">
        <v>0</v>
      </c>
      <c r="J381" s="137" t="n">
        <f aca="false">O381</f>
        <v>101.57</v>
      </c>
      <c r="K381" s="150" t="n">
        <v>0</v>
      </c>
      <c r="L381" s="134" t="n">
        <v>0</v>
      </c>
      <c r="M381" s="134" t="n">
        <v>0</v>
      </c>
      <c r="N381" s="134" t="n">
        <v>0</v>
      </c>
      <c r="O381" s="134" t="n">
        <v>101.57</v>
      </c>
      <c r="P381" s="152" t="n">
        <v>0</v>
      </c>
      <c r="Q381" s="153"/>
    </row>
    <row r="382" customFormat="false" ht="71.8" hidden="false" customHeight="false" outlineLevel="0" collapsed="false">
      <c r="A382" s="149" t="s">
        <v>647</v>
      </c>
      <c r="B382" s="60" t="s">
        <v>648</v>
      </c>
      <c r="C382" s="134" t="n">
        <f aca="false">H382</f>
        <v>67.784</v>
      </c>
      <c r="D382" s="150" t="n">
        <v>0</v>
      </c>
      <c r="E382" s="134" t="n">
        <v>0</v>
      </c>
      <c r="F382" s="134" t="n">
        <v>0</v>
      </c>
      <c r="G382" s="134" t="n">
        <v>0</v>
      </c>
      <c r="H382" s="134" t="n">
        <v>67.784</v>
      </c>
      <c r="I382" s="151" t="n">
        <v>0</v>
      </c>
      <c r="J382" s="137" t="n">
        <f aca="false">O382</f>
        <v>67.784</v>
      </c>
      <c r="K382" s="150" t="n">
        <v>0</v>
      </c>
      <c r="L382" s="134" t="n">
        <v>0</v>
      </c>
      <c r="M382" s="134" t="n">
        <v>0</v>
      </c>
      <c r="N382" s="134" t="n">
        <v>0</v>
      </c>
      <c r="O382" s="134" t="n">
        <v>67.784</v>
      </c>
      <c r="P382" s="152" t="n">
        <v>0</v>
      </c>
      <c r="Q382" s="153"/>
    </row>
    <row r="383" customFormat="false" ht="71.8" hidden="false" customHeight="false" outlineLevel="0" collapsed="false">
      <c r="A383" s="149" t="s">
        <v>649</v>
      </c>
      <c r="B383" s="60" t="s">
        <v>650</v>
      </c>
      <c r="C383" s="134" t="n">
        <f aca="false">H383</f>
        <v>271.997</v>
      </c>
      <c r="D383" s="150" t="n">
        <v>0</v>
      </c>
      <c r="E383" s="134" t="n">
        <v>0</v>
      </c>
      <c r="F383" s="134" t="n">
        <v>0</v>
      </c>
      <c r="G383" s="134" t="n">
        <v>0</v>
      </c>
      <c r="H383" s="134" t="n">
        <v>271.997</v>
      </c>
      <c r="I383" s="151" t="n">
        <v>0</v>
      </c>
      <c r="J383" s="137" t="n">
        <f aca="false">O383</f>
        <v>271.997</v>
      </c>
      <c r="K383" s="150" t="n">
        <v>0</v>
      </c>
      <c r="L383" s="134" t="n">
        <v>0</v>
      </c>
      <c r="M383" s="134" t="n">
        <v>0</v>
      </c>
      <c r="N383" s="134" t="n">
        <v>0</v>
      </c>
      <c r="O383" s="134" t="n">
        <v>271.997</v>
      </c>
      <c r="P383" s="152" t="n">
        <v>0</v>
      </c>
      <c r="Q383" s="153"/>
    </row>
    <row r="384" customFormat="false" ht="36.35" hidden="false" customHeight="true" outlineLevel="0" collapsed="false">
      <c r="A384" s="156"/>
      <c r="B384" s="45" t="s">
        <v>651</v>
      </c>
      <c r="C384" s="45"/>
      <c r="D384" s="45"/>
      <c r="E384" s="45"/>
      <c r="F384" s="45"/>
      <c r="G384" s="45"/>
      <c r="H384" s="45"/>
      <c r="I384" s="45"/>
      <c r="J384" s="45"/>
      <c r="K384" s="45"/>
      <c r="L384" s="45"/>
      <c r="M384" s="45"/>
      <c r="N384" s="45"/>
      <c r="O384" s="45"/>
      <c r="P384" s="45"/>
      <c r="Q384" s="153"/>
    </row>
    <row r="385" customFormat="false" ht="127.75" hidden="false" customHeight="false" outlineLevel="0" collapsed="false">
      <c r="A385" s="149" t="s">
        <v>21</v>
      </c>
      <c r="B385" s="42" t="s">
        <v>652</v>
      </c>
      <c r="C385" s="134" t="n">
        <f aca="false">H385+E385</f>
        <v>0</v>
      </c>
      <c r="D385" s="150" t="n">
        <v>0</v>
      </c>
      <c r="E385" s="150" t="n">
        <f aca="false">F385+G385</f>
        <v>0</v>
      </c>
      <c r="F385" s="150" t="n">
        <v>0</v>
      </c>
      <c r="G385" s="150" t="n">
        <v>0</v>
      </c>
      <c r="H385" s="134" t="n">
        <v>0</v>
      </c>
      <c r="I385" s="151" t="n">
        <v>0</v>
      </c>
      <c r="J385" s="137" t="n">
        <f aca="false">O385+L385</f>
        <v>0</v>
      </c>
      <c r="K385" s="150" t="n">
        <v>0</v>
      </c>
      <c r="L385" s="150" t="n">
        <f aca="false">M385+N385</f>
        <v>0</v>
      </c>
      <c r="M385" s="150" t="n">
        <v>0</v>
      </c>
      <c r="N385" s="150" t="n">
        <v>0</v>
      </c>
      <c r="O385" s="134" t="n">
        <v>0</v>
      </c>
      <c r="P385" s="152" t="n">
        <v>0</v>
      </c>
      <c r="Q385" s="153"/>
    </row>
    <row r="386" customFormat="false" ht="18.65" hidden="false" customHeight="true" outlineLevel="0" collapsed="false">
      <c r="A386" s="156" t="s">
        <v>609</v>
      </c>
      <c r="B386" s="156"/>
      <c r="C386" s="142" t="n">
        <f aca="false">C385+C380+C377+C376+C372+C368+C366+C365+C364+C363+C362+C361+C360+C359+C358</f>
        <v>5627.18861</v>
      </c>
      <c r="D386" s="142" t="n">
        <f aca="false">D385+D380+D377+D376+D372+D368+D366+D365+D364+D363+D362+D361+D360+D359+D358</f>
        <v>123.3</v>
      </c>
      <c r="E386" s="142" t="n">
        <f aca="false">E385+E380+E377+E376+E372+E368+E366+E365+E364+E363+E362+E361+E360+E359+E358</f>
        <v>0</v>
      </c>
      <c r="F386" s="142" t="n">
        <f aca="false">F385+F380+F377+F376+F372+F368+F366+F365+F364+F363+F362+F361+F360+F359+F358</f>
        <v>0</v>
      </c>
      <c r="G386" s="142" t="n">
        <f aca="false">G385+G380+G377+G376+G372+G368+G366+G365+G364+G363+G362+G361+G360+G359+G358</f>
        <v>0</v>
      </c>
      <c r="H386" s="142" t="n">
        <f aca="false">H385+H380+H377+H376+H372+H368+H366+H365+H364+H363+H362+H361+H360+H359+H358</f>
        <v>5503.88861</v>
      </c>
      <c r="I386" s="142" t="n">
        <f aca="false">I385+I380+I377+I376+I372+I368+I366+I365+I364+I363+I362+I361+I360+I359+I358</f>
        <v>0</v>
      </c>
      <c r="J386" s="142" t="n">
        <f aca="false">J385+J380+J377+J376+J372+J368+J366+J365+J364+J363+J362+J361+J360+J359+J358</f>
        <v>5503.88861</v>
      </c>
      <c r="K386" s="142" t="n">
        <f aca="false">K385+K380+K377+K376+K372+K368+K366+K365+K364+K363+K362+K361+K360+K359+K358</f>
        <v>0</v>
      </c>
      <c r="L386" s="142" t="n">
        <f aca="false">L385+L380+L377+L376+L372+L368+L366+L365+L364+L363+L362+L361+L360+L359+L358</f>
        <v>0</v>
      </c>
      <c r="M386" s="142" t="n">
        <f aca="false">M385+M380+M377+M376+M372+M368+M366+M365+M364+M363+M362+M361+M360+M359+M358</f>
        <v>0</v>
      </c>
      <c r="N386" s="142" t="n">
        <f aca="false">N385+N380+N377+N376+N372+N368+N366+N365+N364+N363+N362+N361+N360+N359+N358</f>
        <v>0</v>
      </c>
      <c r="O386" s="142" t="n">
        <f aca="false">O385+O380+O377+O376+O372+O368+O366+O365+O364+O363+O362+O361+O360+O359+O358</f>
        <v>5503.88861</v>
      </c>
      <c r="P386" s="142" t="n">
        <f aca="false">P385+P380+P377+P376+P372+P368+P366+P365+P364+P363+P362+P361+P360+P359+P358</f>
        <v>0</v>
      </c>
      <c r="Q386" s="153"/>
    </row>
    <row r="387" customFormat="false" ht="30.75" hidden="false" customHeight="true" outlineLevel="0" collapsed="false">
      <c r="A387" s="126" t="s">
        <v>653</v>
      </c>
      <c r="B387" s="126"/>
      <c r="C387" s="126"/>
      <c r="D387" s="126"/>
      <c r="E387" s="126"/>
      <c r="F387" s="126"/>
      <c r="G387" s="126"/>
      <c r="H387" s="126"/>
      <c r="I387" s="126"/>
      <c r="J387" s="126"/>
      <c r="K387" s="126"/>
      <c r="L387" s="126"/>
      <c r="M387" s="126"/>
      <c r="N387" s="126"/>
      <c r="O387" s="126"/>
      <c r="P387" s="126"/>
      <c r="Q387" s="153"/>
    </row>
    <row r="388" customFormat="false" ht="15.75" hidden="false" customHeight="true" outlineLevel="0" collapsed="false">
      <c r="A388" s="162" t="s">
        <v>654</v>
      </c>
      <c r="B388" s="162"/>
      <c r="C388" s="162"/>
      <c r="D388" s="162"/>
      <c r="E388" s="162"/>
      <c r="F388" s="162"/>
      <c r="G388" s="162"/>
      <c r="H388" s="162"/>
      <c r="I388" s="162"/>
      <c r="J388" s="162"/>
      <c r="K388" s="162"/>
      <c r="L388" s="162"/>
      <c r="M388" s="162"/>
      <c r="N388" s="162"/>
      <c r="O388" s="162"/>
      <c r="P388" s="162"/>
      <c r="Q388" s="162"/>
    </row>
    <row r="389" customFormat="false" ht="85.8" hidden="false" customHeight="false" outlineLevel="0" collapsed="false">
      <c r="A389" s="163" t="s">
        <v>156</v>
      </c>
      <c r="B389" s="105" t="s">
        <v>655</v>
      </c>
      <c r="C389" s="164" t="n">
        <f aca="false">H389+I389</f>
        <v>35183.3784</v>
      </c>
      <c r="D389" s="164" t="n">
        <v>0</v>
      </c>
      <c r="E389" s="164" t="n">
        <v>0</v>
      </c>
      <c r="F389" s="164" t="n">
        <v>0</v>
      </c>
      <c r="G389" s="164" t="n">
        <v>0</v>
      </c>
      <c r="H389" s="164" t="n">
        <v>34990.7384</v>
      </c>
      <c r="I389" s="165" t="n">
        <v>192.64</v>
      </c>
      <c r="J389" s="166" t="n">
        <f aca="false">O389+P389</f>
        <v>35149.10222</v>
      </c>
      <c r="K389" s="164" t="n">
        <v>0</v>
      </c>
      <c r="L389" s="164" t="n">
        <v>0</v>
      </c>
      <c r="M389" s="164" t="n">
        <v>0</v>
      </c>
      <c r="N389" s="164" t="n">
        <v>0</v>
      </c>
      <c r="O389" s="164" t="n">
        <v>34956.46222</v>
      </c>
      <c r="P389" s="167" t="n">
        <v>192.64</v>
      </c>
      <c r="Q389" s="153"/>
    </row>
    <row r="390" customFormat="false" ht="31.7" hidden="false" customHeight="true" outlineLevel="0" collapsed="false">
      <c r="A390" s="162" t="s">
        <v>656</v>
      </c>
      <c r="B390" s="162"/>
      <c r="C390" s="162"/>
      <c r="D390" s="162"/>
      <c r="E390" s="162"/>
      <c r="F390" s="162"/>
      <c r="G390" s="162"/>
      <c r="H390" s="162"/>
      <c r="I390" s="162"/>
      <c r="J390" s="162"/>
      <c r="K390" s="162"/>
      <c r="L390" s="162"/>
      <c r="M390" s="162"/>
      <c r="N390" s="162"/>
      <c r="O390" s="162"/>
      <c r="P390" s="162"/>
      <c r="Q390" s="162"/>
    </row>
    <row r="391" customFormat="false" ht="18.65" hidden="false" customHeight="true" outlineLevel="0" collapsed="false">
      <c r="A391" s="144"/>
      <c r="B391" s="145" t="s">
        <v>657</v>
      </c>
      <c r="C391" s="145"/>
      <c r="D391" s="145"/>
      <c r="E391" s="145"/>
      <c r="F391" s="145"/>
      <c r="G391" s="145"/>
      <c r="H391" s="145"/>
      <c r="I391" s="145"/>
      <c r="J391" s="146"/>
      <c r="K391" s="91"/>
      <c r="L391" s="91"/>
      <c r="M391" s="28"/>
      <c r="N391" s="28"/>
      <c r="O391" s="28"/>
      <c r="P391" s="159"/>
      <c r="Q391" s="153"/>
    </row>
    <row r="392" customFormat="false" ht="85.8" hidden="false" customHeight="false" outlineLevel="0" collapsed="false">
      <c r="A392" s="147" t="s">
        <v>156</v>
      </c>
      <c r="B392" s="42" t="s">
        <v>658</v>
      </c>
      <c r="C392" s="134" t="n">
        <f aca="false">C393+C394</f>
        <v>13237.22754</v>
      </c>
      <c r="D392" s="134" t="n">
        <v>0</v>
      </c>
      <c r="E392" s="134" t="n">
        <v>0</v>
      </c>
      <c r="F392" s="134" t="n">
        <v>0</v>
      </c>
      <c r="G392" s="134" t="n">
        <v>0</v>
      </c>
      <c r="H392" s="135" t="n">
        <f aca="false">C392</f>
        <v>13237.22754</v>
      </c>
      <c r="I392" s="136" t="n">
        <v>0</v>
      </c>
      <c r="J392" s="137" t="n">
        <f aca="false">J393+J394</f>
        <v>12961.78811</v>
      </c>
      <c r="K392" s="134" t="n">
        <v>0</v>
      </c>
      <c r="L392" s="134" t="n">
        <v>0</v>
      </c>
      <c r="M392" s="134" t="n">
        <v>0</v>
      </c>
      <c r="N392" s="134" t="n">
        <v>0</v>
      </c>
      <c r="O392" s="135" t="n">
        <f aca="false">O393+O394</f>
        <v>12961.78811</v>
      </c>
      <c r="P392" s="138" t="n">
        <v>0</v>
      </c>
      <c r="Q392" s="153"/>
    </row>
    <row r="393" customFormat="false" ht="30.75" hidden="false" customHeight="true" outlineLevel="0" collapsed="false">
      <c r="A393" s="147" t="s">
        <v>28</v>
      </c>
      <c r="B393" s="16" t="s">
        <v>659</v>
      </c>
      <c r="C393" s="134" t="n">
        <f aca="false">H393</f>
        <v>4964.96754</v>
      </c>
      <c r="D393" s="134" t="n">
        <v>0</v>
      </c>
      <c r="E393" s="134" t="n">
        <v>0</v>
      </c>
      <c r="F393" s="134" t="n">
        <v>0</v>
      </c>
      <c r="G393" s="134" t="n">
        <v>0</v>
      </c>
      <c r="H393" s="134" t="n">
        <v>4964.96754</v>
      </c>
      <c r="I393" s="136" t="n">
        <v>0</v>
      </c>
      <c r="J393" s="137" t="n">
        <f aca="false">O393</f>
        <v>4362.23754</v>
      </c>
      <c r="K393" s="134" t="n">
        <v>0</v>
      </c>
      <c r="L393" s="134" t="n">
        <v>0</v>
      </c>
      <c r="M393" s="134" t="n">
        <v>0</v>
      </c>
      <c r="N393" s="134" t="n">
        <v>0</v>
      </c>
      <c r="O393" s="134" t="n">
        <v>4362.23754</v>
      </c>
      <c r="P393" s="138" t="n">
        <v>0</v>
      </c>
      <c r="Q393" s="153"/>
    </row>
    <row r="394" customFormat="false" ht="29.85" hidden="false" customHeight="false" outlineLevel="0" collapsed="false">
      <c r="A394" s="147" t="s">
        <v>31</v>
      </c>
      <c r="B394" s="42" t="s">
        <v>660</v>
      </c>
      <c r="C394" s="134" t="n">
        <f aca="false">H394</f>
        <v>8272.26</v>
      </c>
      <c r="D394" s="134" t="n">
        <v>0</v>
      </c>
      <c r="E394" s="134" t="n">
        <v>0</v>
      </c>
      <c r="F394" s="134" t="n">
        <v>0</v>
      </c>
      <c r="G394" s="134" t="n">
        <v>0</v>
      </c>
      <c r="H394" s="134" t="n">
        <v>8272.26</v>
      </c>
      <c r="I394" s="136" t="n">
        <v>0</v>
      </c>
      <c r="J394" s="137" t="n">
        <f aca="false">O394</f>
        <v>8599.55057</v>
      </c>
      <c r="K394" s="134" t="n">
        <v>0</v>
      </c>
      <c r="L394" s="134" t="n">
        <v>0</v>
      </c>
      <c r="M394" s="134" t="n">
        <v>0</v>
      </c>
      <c r="N394" s="134" t="n">
        <v>0</v>
      </c>
      <c r="O394" s="134" t="n">
        <v>8599.55057</v>
      </c>
      <c r="P394" s="138" t="n">
        <v>0</v>
      </c>
      <c r="Q394" s="153"/>
    </row>
    <row r="395" customFormat="false" ht="15" hidden="false" customHeight="true" outlineLevel="0" collapsed="false">
      <c r="A395" s="126" t="s">
        <v>609</v>
      </c>
      <c r="B395" s="126"/>
      <c r="C395" s="142" t="n">
        <f aca="false">C392</f>
        <v>13237.22754</v>
      </c>
      <c r="D395" s="142" t="n">
        <f aca="false">D394+D393+D392</f>
        <v>0</v>
      </c>
      <c r="E395" s="142" t="n">
        <f aca="false">E394+E393+E392</f>
        <v>0</v>
      </c>
      <c r="F395" s="142" t="n">
        <f aca="false">F394+F393+F392</f>
        <v>0</v>
      </c>
      <c r="G395" s="142" t="n">
        <f aca="false">G394+G393+G392</f>
        <v>0</v>
      </c>
      <c r="H395" s="142" t="n">
        <f aca="false">H394+H393+H392</f>
        <v>26474.45508</v>
      </c>
      <c r="I395" s="142" t="n">
        <f aca="false">I394+I393+I392</f>
        <v>0</v>
      </c>
      <c r="J395" s="142" t="n">
        <f aca="false">J394+J393+J392</f>
        <v>25923.57622</v>
      </c>
      <c r="K395" s="142" t="n">
        <f aca="false">K394+K393+K392</f>
        <v>0</v>
      </c>
      <c r="L395" s="142" t="n">
        <f aca="false">L394+L393+L392</f>
        <v>0</v>
      </c>
      <c r="M395" s="142" t="n">
        <f aca="false">M394+M393+M392</f>
        <v>0</v>
      </c>
      <c r="N395" s="142" t="n">
        <f aca="false">N394+N393+N392</f>
        <v>0</v>
      </c>
      <c r="O395" s="142" t="n">
        <f aca="false">O394+O393+O392</f>
        <v>25923.57622</v>
      </c>
      <c r="P395" s="142" t="n">
        <f aca="false">P394+P393+P392</f>
        <v>0</v>
      </c>
      <c r="Q395" s="153"/>
    </row>
    <row r="396" customFormat="false" ht="35.4" hidden="false" customHeight="true" outlineLevel="0" collapsed="false">
      <c r="A396" s="126" t="s">
        <v>661</v>
      </c>
      <c r="B396" s="126"/>
      <c r="C396" s="126"/>
      <c r="D396" s="126"/>
      <c r="E396" s="126"/>
      <c r="F396" s="126"/>
      <c r="G396" s="126"/>
      <c r="H396" s="126"/>
      <c r="I396" s="126"/>
      <c r="J396" s="126"/>
      <c r="K396" s="126"/>
      <c r="L396" s="126"/>
      <c r="M396" s="126"/>
      <c r="N396" s="126"/>
      <c r="O396" s="126"/>
      <c r="P396" s="126"/>
      <c r="Q396" s="126"/>
    </row>
    <row r="397" customFormat="false" ht="15.75" hidden="false" customHeight="true" outlineLevel="0" collapsed="false">
      <c r="A397" s="162"/>
      <c r="B397" s="168" t="s">
        <v>662</v>
      </c>
      <c r="C397" s="168"/>
      <c r="D397" s="168"/>
      <c r="E397" s="168"/>
      <c r="F397" s="168"/>
      <c r="G397" s="168"/>
      <c r="H397" s="168"/>
      <c r="I397" s="168"/>
      <c r="J397" s="169"/>
      <c r="K397" s="170"/>
      <c r="L397" s="170"/>
      <c r="M397" s="28"/>
      <c r="N397" s="28"/>
      <c r="O397" s="28"/>
      <c r="P397" s="159"/>
      <c r="Q397" s="153"/>
    </row>
    <row r="398" customFormat="false" ht="141.75" hidden="false" customHeight="false" outlineLevel="0" collapsed="false">
      <c r="A398" s="147" t="s">
        <v>156</v>
      </c>
      <c r="B398" s="42" t="s">
        <v>663</v>
      </c>
      <c r="C398" s="135" t="n">
        <f aca="false">C399+C403+C407+C411+C415+C419+C424+C423</f>
        <v>9300.90494</v>
      </c>
      <c r="D398" s="135" t="n">
        <f aca="false">D399+D403+D407+D411+D415+D419+D424</f>
        <v>0</v>
      </c>
      <c r="E398" s="135" t="n">
        <f aca="false">E399+E403+E407+E411+E415+E419+E424</f>
        <v>3647.54479</v>
      </c>
      <c r="F398" s="135" t="n">
        <f aca="false">F399+F403+F407+F411+F415+F419+F424</f>
        <v>3574.59389</v>
      </c>
      <c r="G398" s="135" t="n">
        <f aca="false">G399+G403+G407+G411+G415+G419+G424</f>
        <v>72.9509</v>
      </c>
      <c r="H398" s="135" t="n">
        <f aca="false">H399+H403+H407+H411+H415+H419+H424+H423</f>
        <v>5653.36015</v>
      </c>
      <c r="I398" s="171" t="n">
        <f aca="false">I399+I403+I407+I411+I415+I419+I424</f>
        <v>0</v>
      </c>
      <c r="J398" s="172" t="n">
        <f aca="false">J399+J403+J407+J411+J415+J419+J424</f>
        <v>9281.70727</v>
      </c>
      <c r="K398" s="135" t="n">
        <f aca="false">K399+K403+K407+K411+K415+K419+K424</f>
        <v>0</v>
      </c>
      <c r="L398" s="135" t="n">
        <f aca="false">L399+L403+L407+L411+L415+L419+L424</f>
        <v>3629.307</v>
      </c>
      <c r="M398" s="135" t="n">
        <f aca="false">M399+M403+M407+M411+M415+M419+M424</f>
        <v>3556.72086</v>
      </c>
      <c r="N398" s="135" t="n">
        <f aca="false">N399+N403+N407+N411+N415+N419+N424</f>
        <v>72.58614</v>
      </c>
      <c r="O398" s="135" t="n">
        <f aca="false">O399+O403+O407+O411+O415+O419+O424</f>
        <v>5652.40027</v>
      </c>
      <c r="P398" s="173" t="n">
        <f aca="false">P399+P403+P407+P411+P415+P419+P424</f>
        <v>0</v>
      </c>
      <c r="Q398" s="153"/>
    </row>
    <row r="399" customFormat="false" ht="29.85" hidden="false" customHeight="false" outlineLevel="0" collapsed="false">
      <c r="A399" s="174" t="s">
        <v>28</v>
      </c>
      <c r="B399" s="60" t="s">
        <v>664</v>
      </c>
      <c r="C399" s="135" t="n">
        <f aca="false">C401</f>
        <v>1362.062</v>
      </c>
      <c r="D399" s="135" t="n">
        <v>0</v>
      </c>
      <c r="E399" s="135" t="n">
        <f aca="false">E401</f>
        <v>1228.96096</v>
      </c>
      <c r="F399" s="135" t="n">
        <f aca="false">F401</f>
        <v>1204.67574</v>
      </c>
      <c r="G399" s="135" t="n">
        <f aca="false">G401</f>
        <v>24.28522</v>
      </c>
      <c r="H399" s="135" t="n">
        <f aca="false">H401+H402</f>
        <v>133.10104</v>
      </c>
      <c r="I399" s="171" t="n">
        <v>0</v>
      </c>
      <c r="J399" s="172" t="n">
        <f aca="false">L399+O399+K399+P399</f>
        <v>1355.25169</v>
      </c>
      <c r="K399" s="135"/>
      <c r="L399" s="135" t="n">
        <f aca="false">M399+N399</f>
        <v>1223.11464</v>
      </c>
      <c r="M399" s="135" t="n">
        <f aca="false">M401+M402</f>
        <v>1198.65234</v>
      </c>
      <c r="N399" s="135" t="n">
        <f aca="false">N401+N402</f>
        <v>24.4623</v>
      </c>
      <c r="O399" s="135" t="n">
        <f aca="false">O401+O402</f>
        <v>132.13705</v>
      </c>
      <c r="P399" s="173" t="n">
        <v>0</v>
      </c>
      <c r="Q399" s="153"/>
    </row>
    <row r="400" customFormat="false" ht="15.85" hidden="false" customHeight="false" outlineLevel="0" collapsed="false">
      <c r="A400" s="174"/>
      <c r="B400" s="60" t="s">
        <v>665</v>
      </c>
      <c r="C400" s="135"/>
      <c r="D400" s="135"/>
      <c r="E400" s="135"/>
      <c r="F400" s="135"/>
      <c r="G400" s="135"/>
      <c r="H400" s="135"/>
      <c r="I400" s="171"/>
      <c r="J400" s="172"/>
      <c r="K400" s="135"/>
      <c r="L400" s="135"/>
      <c r="M400" s="135"/>
      <c r="N400" s="135"/>
      <c r="O400" s="135"/>
      <c r="P400" s="173"/>
      <c r="Q400" s="153"/>
    </row>
    <row r="401" customFormat="false" ht="43.8" hidden="false" customHeight="false" outlineLevel="0" collapsed="false">
      <c r="A401" s="174"/>
      <c r="B401" s="60" t="s">
        <v>666</v>
      </c>
      <c r="C401" s="135" t="n">
        <f aca="false">E401+H401</f>
        <v>1362.062</v>
      </c>
      <c r="D401" s="135" t="n">
        <v>0</v>
      </c>
      <c r="E401" s="135" t="n">
        <f aca="false">F401+G401</f>
        <v>1228.96096</v>
      </c>
      <c r="F401" s="135" t="n">
        <v>1204.67574</v>
      </c>
      <c r="G401" s="135" t="n">
        <v>24.28522</v>
      </c>
      <c r="H401" s="135" t="n">
        <v>133.10104</v>
      </c>
      <c r="I401" s="171" t="n">
        <v>0</v>
      </c>
      <c r="J401" s="172" t="n">
        <f aca="false">K401+L401+O401+P401</f>
        <v>1355.25169</v>
      </c>
      <c r="K401" s="135" t="n">
        <v>0</v>
      </c>
      <c r="L401" s="135" t="n">
        <f aca="false">M401+N401</f>
        <v>1223.11464</v>
      </c>
      <c r="M401" s="135" t="n">
        <v>1198.65234</v>
      </c>
      <c r="N401" s="135" t="n">
        <v>24.4623</v>
      </c>
      <c r="O401" s="135" t="n">
        <v>132.13705</v>
      </c>
      <c r="P401" s="173" t="n">
        <v>0</v>
      </c>
      <c r="Q401" s="153"/>
    </row>
    <row r="402" customFormat="false" ht="43.8" hidden="false" customHeight="false" outlineLevel="0" collapsed="false">
      <c r="A402" s="174"/>
      <c r="B402" s="60" t="s">
        <v>667</v>
      </c>
      <c r="C402" s="135" t="n">
        <v>0</v>
      </c>
      <c r="D402" s="135" t="n">
        <v>0</v>
      </c>
      <c r="E402" s="135" t="n">
        <v>0</v>
      </c>
      <c r="F402" s="135" t="n">
        <v>0</v>
      </c>
      <c r="G402" s="135" t="n">
        <v>0</v>
      </c>
      <c r="H402" s="135" t="n">
        <v>0</v>
      </c>
      <c r="I402" s="171" t="n">
        <v>0</v>
      </c>
      <c r="J402" s="172"/>
      <c r="K402" s="135"/>
      <c r="L402" s="135"/>
      <c r="M402" s="135"/>
      <c r="N402" s="135"/>
      <c r="O402" s="135"/>
      <c r="P402" s="173" t="n">
        <v>0</v>
      </c>
      <c r="Q402" s="153"/>
    </row>
    <row r="403" customFormat="false" ht="29.85" hidden="false" customHeight="false" outlineLevel="0" collapsed="false">
      <c r="A403" s="174" t="s">
        <v>31</v>
      </c>
      <c r="B403" s="60" t="s">
        <v>668</v>
      </c>
      <c r="C403" s="135" t="n">
        <f aca="false">C405+C406</f>
        <v>2256.19</v>
      </c>
      <c r="D403" s="135" t="n">
        <v>0</v>
      </c>
      <c r="E403" s="135" t="n">
        <f aca="false">E405</f>
        <v>960.297</v>
      </c>
      <c r="F403" s="135" t="n">
        <f aca="false">F405</f>
        <v>941.09106</v>
      </c>
      <c r="G403" s="135" t="n">
        <f aca="false">G405</f>
        <v>19.20594</v>
      </c>
      <c r="H403" s="135" t="n">
        <f aca="false">H405+H406</f>
        <v>1295.893</v>
      </c>
      <c r="I403" s="171" t="n">
        <v>0</v>
      </c>
      <c r="J403" s="172" t="n">
        <f aca="false">L403+O403+K403+P403</f>
        <v>2246.73915</v>
      </c>
      <c r="K403" s="135"/>
      <c r="L403" s="135" t="n">
        <f aca="false">M403+N403</f>
        <v>955.49551</v>
      </c>
      <c r="M403" s="135" t="n">
        <f aca="false">M405+M406</f>
        <v>936.38561</v>
      </c>
      <c r="N403" s="135" t="n">
        <f aca="false">N405+N406</f>
        <v>19.1099</v>
      </c>
      <c r="O403" s="135" t="n">
        <f aca="false">O405+O406</f>
        <v>1291.24364</v>
      </c>
      <c r="P403" s="173" t="n">
        <v>0</v>
      </c>
      <c r="Q403" s="153"/>
    </row>
    <row r="404" customFormat="false" ht="15.85" hidden="false" customHeight="false" outlineLevel="0" collapsed="false">
      <c r="A404" s="174"/>
      <c r="B404" s="60" t="s">
        <v>665</v>
      </c>
      <c r="C404" s="135"/>
      <c r="D404" s="135"/>
      <c r="E404" s="135"/>
      <c r="F404" s="135"/>
      <c r="G404" s="135"/>
      <c r="H404" s="135"/>
      <c r="I404" s="171"/>
      <c r="J404" s="172"/>
      <c r="K404" s="135"/>
      <c r="L404" s="135"/>
      <c r="M404" s="135"/>
      <c r="N404" s="135"/>
      <c r="O404" s="135"/>
      <c r="P404" s="173"/>
      <c r="Q404" s="153"/>
    </row>
    <row r="405" customFormat="false" ht="43.8" hidden="false" customHeight="false" outlineLevel="0" collapsed="false">
      <c r="A405" s="174"/>
      <c r="B405" s="60" t="s">
        <v>666</v>
      </c>
      <c r="C405" s="135" t="n">
        <f aca="false">E405+H405</f>
        <v>1064.041</v>
      </c>
      <c r="D405" s="135" t="n">
        <v>0</v>
      </c>
      <c r="E405" s="135" t="n">
        <f aca="false">F405+G405</f>
        <v>960.297</v>
      </c>
      <c r="F405" s="135" t="n">
        <v>941.09106</v>
      </c>
      <c r="G405" s="135" t="n">
        <v>19.20594</v>
      </c>
      <c r="H405" s="135" t="n">
        <v>103.744</v>
      </c>
      <c r="I405" s="171" t="n">
        <v>0</v>
      </c>
      <c r="J405" s="172" t="n">
        <f aca="false">K405+L405+O405+P405</f>
        <v>1058.72078</v>
      </c>
      <c r="K405" s="135" t="n">
        <v>0</v>
      </c>
      <c r="L405" s="135" t="n">
        <f aca="false">M405+N405</f>
        <v>955.49551</v>
      </c>
      <c r="M405" s="135" t="n">
        <v>936.38561</v>
      </c>
      <c r="N405" s="135" t="n">
        <v>19.1099</v>
      </c>
      <c r="O405" s="135" t="n">
        <v>103.22527</v>
      </c>
      <c r="P405" s="173" t="n">
        <v>0</v>
      </c>
      <c r="Q405" s="153"/>
    </row>
    <row r="406" customFormat="false" ht="43.8" hidden="false" customHeight="false" outlineLevel="0" collapsed="false">
      <c r="A406" s="174"/>
      <c r="B406" s="60" t="s">
        <v>667</v>
      </c>
      <c r="C406" s="135" t="n">
        <f aca="false">H406</f>
        <v>1192.149</v>
      </c>
      <c r="D406" s="135" t="n">
        <v>0</v>
      </c>
      <c r="E406" s="135" t="n">
        <v>0</v>
      </c>
      <c r="F406" s="135" t="n">
        <v>0</v>
      </c>
      <c r="G406" s="135" t="n">
        <v>0</v>
      </c>
      <c r="H406" s="135" t="n">
        <v>1192.149</v>
      </c>
      <c r="I406" s="171" t="n">
        <v>0</v>
      </c>
      <c r="J406" s="172" t="n">
        <f aca="false">K406+L406+O406+P406</f>
        <v>1188.01837</v>
      </c>
      <c r="K406" s="135"/>
      <c r="L406" s="135"/>
      <c r="M406" s="135"/>
      <c r="N406" s="135"/>
      <c r="O406" s="135" t="n">
        <v>1188.01837</v>
      </c>
      <c r="P406" s="173" t="n">
        <v>0</v>
      </c>
      <c r="Q406" s="153"/>
    </row>
    <row r="407" customFormat="false" ht="29.85" hidden="false" customHeight="false" outlineLevel="0" collapsed="false">
      <c r="A407" s="174" t="s">
        <v>669</v>
      </c>
      <c r="B407" s="60" t="s">
        <v>670</v>
      </c>
      <c r="C407" s="135" t="n">
        <f aca="false">C409+C410</f>
        <v>1073.006</v>
      </c>
      <c r="D407" s="135" t="n">
        <v>0</v>
      </c>
      <c r="E407" s="135" t="n">
        <f aca="false">E409</f>
        <v>850.18298</v>
      </c>
      <c r="F407" s="135" t="n">
        <f aca="false">F409</f>
        <v>833.17932</v>
      </c>
      <c r="G407" s="135" t="n">
        <f aca="false">G409</f>
        <v>17.00366</v>
      </c>
      <c r="H407" s="135" t="n">
        <f aca="false">H409+H410</f>
        <v>222.82302</v>
      </c>
      <c r="I407" s="171" t="n">
        <v>0</v>
      </c>
      <c r="J407" s="172" t="n">
        <f aca="false">L407+O407+K407+P407</f>
        <v>1066.77531</v>
      </c>
      <c r="K407" s="135"/>
      <c r="L407" s="135" t="n">
        <f aca="false">M407+N407</f>
        <v>845.93206</v>
      </c>
      <c r="M407" s="135" t="n">
        <f aca="false">M409+M410</f>
        <v>829.01342</v>
      </c>
      <c r="N407" s="135" t="n">
        <f aca="false">N409+N410</f>
        <v>16.91864</v>
      </c>
      <c r="O407" s="135" t="n">
        <f aca="false">O409+O410</f>
        <v>220.84325</v>
      </c>
      <c r="P407" s="173" t="n">
        <v>0</v>
      </c>
      <c r="Q407" s="153"/>
    </row>
    <row r="408" customFormat="false" ht="15.85" hidden="false" customHeight="false" outlineLevel="0" collapsed="false">
      <c r="A408" s="174"/>
      <c r="B408" s="60" t="s">
        <v>665</v>
      </c>
      <c r="C408" s="135"/>
      <c r="D408" s="135"/>
      <c r="E408" s="135"/>
      <c r="F408" s="135"/>
      <c r="G408" s="135"/>
      <c r="H408" s="135"/>
      <c r="I408" s="171"/>
      <c r="J408" s="172"/>
      <c r="K408" s="135"/>
      <c r="L408" s="135"/>
      <c r="M408" s="135"/>
      <c r="N408" s="135"/>
      <c r="O408" s="135"/>
      <c r="P408" s="173"/>
      <c r="Q408" s="153"/>
    </row>
    <row r="409" customFormat="false" ht="43.8" hidden="false" customHeight="false" outlineLevel="0" collapsed="false">
      <c r="A409" s="174"/>
      <c r="B409" s="60" t="s">
        <v>666</v>
      </c>
      <c r="C409" s="135" t="n">
        <f aca="false">E409+H409</f>
        <v>942.031</v>
      </c>
      <c r="D409" s="135" t="n">
        <v>0</v>
      </c>
      <c r="E409" s="135" t="n">
        <f aca="false">F409+G409</f>
        <v>850.18298</v>
      </c>
      <c r="F409" s="135" t="n">
        <v>833.17932</v>
      </c>
      <c r="G409" s="135" t="n">
        <v>17.00366</v>
      </c>
      <c r="H409" s="135" t="n">
        <v>91.84802</v>
      </c>
      <c r="I409" s="171" t="n">
        <v>0</v>
      </c>
      <c r="J409" s="172" t="n">
        <f aca="false">K409+L409+O409+P409</f>
        <v>937.32084</v>
      </c>
      <c r="K409" s="135" t="n">
        <v>0</v>
      </c>
      <c r="L409" s="135" t="n">
        <f aca="false">M409+N409</f>
        <v>845.93206</v>
      </c>
      <c r="M409" s="135" t="n">
        <v>829.01342</v>
      </c>
      <c r="N409" s="135" t="n">
        <v>16.91864</v>
      </c>
      <c r="O409" s="135" t="n">
        <v>91.38878</v>
      </c>
      <c r="P409" s="173" t="n">
        <v>0</v>
      </c>
      <c r="Q409" s="153"/>
    </row>
    <row r="410" customFormat="false" ht="43.8" hidden="false" customHeight="false" outlineLevel="0" collapsed="false">
      <c r="A410" s="174"/>
      <c r="B410" s="60" t="s">
        <v>667</v>
      </c>
      <c r="C410" s="135" t="n">
        <f aca="false">H410</f>
        <v>130.975</v>
      </c>
      <c r="D410" s="135" t="n">
        <v>0</v>
      </c>
      <c r="E410" s="135" t="n">
        <v>0</v>
      </c>
      <c r="F410" s="135" t="n">
        <v>0</v>
      </c>
      <c r="G410" s="135" t="n">
        <v>0</v>
      </c>
      <c r="H410" s="135" t="n">
        <v>130.975</v>
      </c>
      <c r="I410" s="171" t="n">
        <v>0</v>
      </c>
      <c r="J410" s="172" t="n">
        <f aca="false">K410+L410+O410+P410</f>
        <v>129.45447</v>
      </c>
      <c r="K410" s="135"/>
      <c r="L410" s="135"/>
      <c r="M410" s="135"/>
      <c r="N410" s="135"/>
      <c r="O410" s="135" t="n">
        <v>129.45447</v>
      </c>
      <c r="P410" s="173" t="n">
        <v>0</v>
      </c>
      <c r="Q410" s="153"/>
    </row>
    <row r="411" customFormat="false" ht="29.85" hidden="false" customHeight="false" outlineLevel="0" collapsed="false">
      <c r="A411" s="174" t="s">
        <v>671</v>
      </c>
      <c r="B411" s="60" t="s">
        <v>672</v>
      </c>
      <c r="C411" s="135" t="n">
        <f aca="false">C413+C414</f>
        <v>1337.06168</v>
      </c>
      <c r="D411" s="135" t="n">
        <v>0</v>
      </c>
      <c r="E411" s="135" t="n">
        <f aca="false">E413</f>
        <v>608.10385</v>
      </c>
      <c r="F411" s="135" t="n">
        <f aca="false">F413</f>
        <v>595.64777</v>
      </c>
      <c r="G411" s="135" t="n">
        <f aca="false">G413</f>
        <v>12.45608</v>
      </c>
      <c r="H411" s="135" t="n">
        <f aca="false">H413+H414</f>
        <v>728.95783</v>
      </c>
      <c r="I411" s="171" t="n">
        <v>0</v>
      </c>
      <c r="J411" s="172" t="n">
        <f aca="false">L411+O411+K411+P411</f>
        <v>1340.35586</v>
      </c>
      <c r="K411" s="135"/>
      <c r="L411" s="135" t="n">
        <f aca="false">M411+N411</f>
        <v>604.76479</v>
      </c>
      <c r="M411" s="135" t="n">
        <f aca="false">M413+M414</f>
        <v>592.66949</v>
      </c>
      <c r="N411" s="135" t="n">
        <f aca="false">N413+N414</f>
        <v>12.0953</v>
      </c>
      <c r="O411" s="135" t="n">
        <f aca="false">O413+O414</f>
        <v>735.59107</v>
      </c>
      <c r="P411" s="173" t="n">
        <v>0</v>
      </c>
      <c r="Q411" s="153"/>
    </row>
    <row r="412" customFormat="false" ht="15.85" hidden="false" customHeight="false" outlineLevel="0" collapsed="false">
      <c r="A412" s="174"/>
      <c r="B412" s="60" t="s">
        <v>665</v>
      </c>
      <c r="C412" s="135"/>
      <c r="D412" s="135"/>
      <c r="E412" s="135"/>
      <c r="F412" s="135"/>
      <c r="G412" s="135"/>
      <c r="H412" s="135"/>
      <c r="I412" s="171"/>
      <c r="J412" s="172"/>
      <c r="K412" s="135"/>
      <c r="L412" s="135"/>
      <c r="M412" s="135"/>
      <c r="N412" s="135"/>
      <c r="O412" s="135"/>
      <c r="P412" s="173"/>
      <c r="Q412" s="153"/>
    </row>
    <row r="413" customFormat="false" ht="43.8" hidden="false" customHeight="false" outlineLevel="0" collapsed="false">
      <c r="A413" s="174"/>
      <c r="B413" s="60" t="s">
        <v>666</v>
      </c>
      <c r="C413" s="135" t="n">
        <f aca="false">E413+H413</f>
        <v>980.17568</v>
      </c>
      <c r="D413" s="135" t="n">
        <v>0</v>
      </c>
      <c r="E413" s="135" t="n">
        <f aca="false">F413+G413</f>
        <v>608.10385</v>
      </c>
      <c r="F413" s="135" t="n">
        <v>595.64777</v>
      </c>
      <c r="G413" s="135" t="n">
        <v>12.45608</v>
      </c>
      <c r="H413" s="135" t="n">
        <v>372.07183</v>
      </c>
      <c r="I413" s="171" t="n">
        <v>0</v>
      </c>
      <c r="J413" s="172" t="n">
        <f aca="false">K413+L413+O413+P413</f>
        <v>685.83483</v>
      </c>
      <c r="K413" s="135" t="n">
        <v>0</v>
      </c>
      <c r="L413" s="135" t="n">
        <f aca="false">M413+N413</f>
        <v>604.76479</v>
      </c>
      <c r="M413" s="135" t="n">
        <v>592.66949</v>
      </c>
      <c r="N413" s="135" t="n">
        <v>12.0953</v>
      </c>
      <c r="O413" s="135" t="n">
        <v>81.07004</v>
      </c>
      <c r="P413" s="173" t="n">
        <v>0</v>
      </c>
      <c r="Q413" s="153"/>
    </row>
    <row r="414" customFormat="false" ht="43.8" hidden="false" customHeight="false" outlineLevel="0" collapsed="false">
      <c r="A414" s="174"/>
      <c r="B414" s="60" t="s">
        <v>667</v>
      </c>
      <c r="C414" s="135" t="n">
        <f aca="false">H414</f>
        <v>356.886</v>
      </c>
      <c r="D414" s="135" t="n">
        <v>0</v>
      </c>
      <c r="E414" s="135" t="n">
        <v>0</v>
      </c>
      <c r="F414" s="135" t="n">
        <v>0</v>
      </c>
      <c r="G414" s="135" t="n">
        <v>0</v>
      </c>
      <c r="H414" s="135" t="n">
        <v>356.886</v>
      </c>
      <c r="I414" s="171" t="n">
        <v>0</v>
      </c>
      <c r="J414" s="172" t="n">
        <f aca="false">K414+L414+O414+P414</f>
        <v>654.52103</v>
      </c>
      <c r="K414" s="135"/>
      <c r="L414" s="135"/>
      <c r="M414" s="135"/>
      <c r="N414" s="135"/>
      <c r="O414" s="135" t="n">
        <v>654.52103</v>
      </c>
      <c r="P414" s="173" t="n">
        <v>0</v>
      </c>
      <c r="Q414" s="153"/>
    </row>
    <row r="415" customFormat="false" ht="29.85" hidden="false" customHeight="false" outlineLevel="0" collapsed="false">
      <c r="A415" s="174" t="s">
        <v>673</v>
      </c>
      <c r="B415" s="60" t="s">
        <v>674</v>
      </c>
      <c r="C415" s="135" t="n">
        <f aca="false">C417+C418</f>
        <v>1844.10213</v>
      </c>
      <c r="D415" s="135" t="n">
        <f aca="false">D417+D418</f>
        <v>0</v>
      </c>
      <c r="E415" s="135" t="n">
        <f aca="false">E417+E418</f>
        <v>0</v>
      </c>
      <c r="F415" s="135" t="n">
        <f aca="false">F417+F418</f>
        <v>0</v>
      </c>
      <c r="G415" s="135" t="n">
        <f aca="false">G417+G418</f>
        <v>0</v>
      </c>
      <c r="H415" s="135" t="n">
        <f aca="false">H417+H418</f>
        <v>1844.10213</v>
      </c>
      <c r="I415" s="171" t="n">
        <v>0</v>
      </c>
      <c r="J415" s="172" t="n">
        <f aca="false">J417+J418</f>
        <v>1844.10213</v>
      </c>
      <c r="K415" s="135" t="n">
        <f aca="false">K417+K418</f>
        <v>0</v>
      </c>
      <c r="L415" s="135" t="n">
        <f aca="false">L417+L418</f>
        <v>0</v>
      </c>
      <c r="M415" s="135" t="n">
        <f aca="false">M417+M418</f>
        <v>0</v>
      </c>
      <c r="N415" s="135" t="n">
        <f aca="false">N417+N418</f>
        <v>0</v>
      </c>
      <c r="O415" s="135" t="n">
        <f aca="false">O417+O418</f>
        <v>1844.10213</v>
      </c>
      <c r="P415" s="173" t="n">
        <v>0</v>
      </c>
      <c r="Q415" s="153"/>
    </row>
    <row r="416" customFormat="false" ht="15.85" hidden="false" customHeight="false" outlineLevel="0" collapsed="false">
      <c r="A416" s="174"/>
      <c r="B416" s="60" t="s">
        <v>665</v>
      </c>
      <c r="C416" s="135"/>
      <c r="D416" s="135"/>
      <c r="E416" s="135"/>
      <c r="F416" s="135"/>
      <c r="G416" s="135"/>
      <c r="H416" s="135"/>
      <c r="I416" s="171"/>
      <c r="J416" s="172"/>
      <c r="K416" s="135"/>
      <c r="L416" s="135"/>
      <c r="M416" s="135"/>
      <c r="N416" s="135"/>
      <c r="O416" s="135"/>
      <c r="P416" s="173"/>
      <c r="Q416" s="153"/>
    </row>
    <row r="417" customFormat="false" ht="43.8" hidden="false" customHeight="false" outlineLevel="0" collapsed="false">
      <c r="A417" s="174"/>
      <c r="B417" s="60" t="s">
        <v>666</v>
      </c>
      <c r="C417" s="135" t="n">
        <f aca="false">H417</f>
        <v>854.56628</v>
      </c>
      <c r="D417" s="135" t="n">
        <v>0</v>
      </c>
      <c r="E417" s="135" t="n">
        <v>0</v>
      </c>
      <c r="F417" s="135" t="n">
        <v>0</v>
      </c>
      <c r="G417" s="135" t="n">
        <v>0</v>
      </c>
      <c r="H417" s="135" t="n">
        <v>854.56628</v>
      </c>
      <c r="I417" s="171" t="n">
        <v>0</v>
      </c>
      <c r="J417" s="172" t="n">
        <f aca="false">O417</f>
        <v>854.56628</v>
      </c>
      <c r="K417" s="135" t="n">
        <v>0</v>
      </c>
      <c r="L417" s="135" t="n">
        <v>0</v>
      </c>
      <c r="M417" s="135" t="n">
        <v>0</v>
      </c>
      <c r="N417" s="135" t="n">
        <v>0</v>
      </c>
      <c r="O417" s="135" t="n">
        <v>854.56628</v>
      </c>
      <c r="P417" s="173" t="n">
        <v>0</v>
      </c>
      <c r="Q417" s="153"/>
    </row>
    <row r="418" customFormat="false" ht="43.8" hidden="false" customHeight="false" outlineLevel="0" collapsed="false">
      <c r="A418" s="174"/>
      <c r="B418" s="60" t="s">
        <v>667</v>
      </c>
      <c r="C418" s="135" t="n">
        <f aca="false">E418+H418</f>
        <v>989.53585</v>
      </c>
      <c r="D418" s="135" t="n">
        <v>0</v>
      </c>
      <c r="E418" s="135" t="n">
        <v>0</v>
      </c>
      <c r="F418" s="135" t="n">
        <v>0</v>
      </c>
      <c r="G418" s="135" t="n">
        <v>0</v>
      </c>
      <c r="H418" s="135" t="n">
        <v>989.53585</v>
      </c>
      <c r="I418" s="171" t="n">
        <v>0</v>
      </c>
      <c r="J418" s="172" t="n">
        <f aca="false">L418+O418</f>
        <v>989.53585</v>
      </c>
      <c r="K418" s="135" t="n">
        <v>0</v>
      </c>
      <c r="L418" s="135" t="n">
        <v>0</v>
      </c>
      <c r="M418" s="135" t="n">
        <v>0</v>
      </c>
      <c r="N418" s="135" t="n">
        <v>0</v>
      </c>
      <c r="O418" s="135" t="n">
        <v>989.53585</v>
      </c>
      <c r="P418" s="173" t="n">
        <v>0</v>
      </c>
      <c r="Q418" s="153"/>
    </row>
    <row r="419" customFormat="false" ht="29.85" hidden="false" customHeight="false" outlineLevel="0" collapsed="false">
      <c r="A419" s="175" t="s">
        <v>675</v>
      </c>
      <c r="B419" s="60" t="s">
        <v>676</v>
      </c>
      <c r="C419" s="135" t="n">
        <f aca="false">E419+H419</f>
        <v>1397.90313</v>
      </c>
      <c r="D419" s="135" t="n">
        <v>0</v>
      </c>
      <c r="E419" s="135" t="n">
        <v>0</v>
      </c>
      <c r="F419" s="135" t="n">
        <v>0</v>
      </c>
      <c r="G419" s="135" t="n">
        <v>0</v>
      </c>
      <c r="H419" s="135" t="n">
        <f aca="false">H421+H422</f>
        <v>1397.90313</v>
      </c>
      <c r="I419" s="171" t="n">
        <v>0</v>
      </c>
      <c r="J419" s="172" t="n">
        <f aca="false">L419+O419</f>
        <v>1397.90313</v>
      </c>
      <c r="K419" s="135" t="n">
        <v>0</v>
      </c>
      <c r="L419" s="135" t="n">
        <v>0</v>
      </c>
      <c r="M419" s="135" t="n">
        <v>0</v>
      </c>
      <c r="N419" s="135" t="n">
        <v>0</v>
      </c>
      <c r="O419" s="135" t="n">
        <f aca="false">O421+O422</f>
        <v>1397.90313</v>
      </c>
      <c r="P419" s="173" t="n">
        <v>0</v>
      </c>
      <c r="Q419" s="153"/>
    </row>
    <row r="420" customFormat="false" ht="15.85" hidden="false" customHeight="false" outlineLevel="0" collapsed="false">
      <c r="A420" s="175"/>
      <c r="B420" s="60" t="s">
        <v>665</v>
      </c>
      <c r="C420" s="28"/>
      <c r="D420" s="28"/>
      <c r="E420" s="28"/>
      <c r="F420" s="28"/>
      <c r="G420" s="28"/>
      <c r="H420" s="28"/>
      <c r="I420" s="176"/>
      <c r="J420" s="177"/>
      <c r="K420" s="28"/>
      <c r="L420" s="28"/>
      <c r="M420" s="28"/>
      <c r="N420" s="28"/>
      <c r="O420" s="28"/>
      <c r="P420" s="159"/>
      <c r="Q420" s="153"/>
    </row>
    <row r="421" customFormat="false" ht="43.8" hidden="false" customHeight="false" outlineLevel="0" collapsed="false">
      <c r="A421" s="175"/>
      <c r="B421" s="60" t="s">
        <v>666</v>
      </c>
      <c r="C421" s="135" t="n">
        <f aca="false">E421+H421</f>
        <v>1182.58195</v>
      </c>
      <c r="D421" s="135" t="n">
        <v>0</v>
      </c>
      <c r="E421" s="135" t="n">
        <v>0</v>
      </c>
      <c r="F421" s="135" t="n">
        <v>0</v>
      </c>
      <c r="G421" s="135" t="n">
        <v>0</v>
      </c>
      <c r="H421" s="135" t="n">
        <v>1182.58195</v>
      </c>
      <c r="I421" s="171" t="n">
        <v>0</v>
      </c>
      <c r="J421" s="172" t="n">
        <f aca="false">L421+O421</f>
        <v>1182.58195</v>
      </c>
      <c r="K421" s="135" t="n">
        <v>0</v>
      </c>
      <c r="L421" s="135" t="n">
        <v>0</v>
      </c>
      <c r="M421" s="135" t="n">
        <v>0</v>
      </c>
      <c r="N421" s="135" t="n">
        <v>0</v>
      </c>
      <c r="O421" s="135" t="n">
        <v>1182.58195</v>
      </c>
      <c r="P421" s="173" t="n">
        <v>0</v>
      </c>
      <c r="Q421" s="153"/>
    </row>
    <row r="422" customFormat="false" ht="43.8" hidden="false" customHeight="false" outlineLevel="0" collapsed="false">
      <c r="A422" s="174"/>
      <c r="B422" s="60" t="s">
        <v>667</v>
      </c>
      <c r="C422" s="135" t="n">
        <f aca="false">E422+H422</f>
        <v>215.32118</v>
      </c>
      <c r="D422" s="135" t="n">
        <v>0</v>
      </c>
      <c r="E422" s="135" t="n">
        <v>0</v>
      </c>
      <c r="F422" s="135" t="n">
        <v>0</v>
      </c>
      <c r="G422" s="135" t="n">
        <v>0</v>
      </c>
      <c r="H422" s="135" t="n">
        <v>215.32118</v>
      </c>
      <c r="I422" s="171" t="n">
        <v>0</v>
      </c>
      <c r="J422" s="172" t="n">
        <f aca="false">L422+O422</f>
        <v>215.32118</v>
      </c>
      <c r="K422" s="135" t="n">
        <v>0</v>
      </c>
      <c r="L422" s="135" t="n">
        <v>0</v>
      </c>
      <c r="M422" s="135" t="n">
        <v>0</v>
      </c>
      <c r="N422" s="135" t="n">
        <v>0</v>
      </c>
      <c r="O422" s="135" t="n">
        <v>215.32118</v>
      </c>
      <c r="P422" s="173" t="n">
        <v>0</v>
      </c>
      <c r="Q422" s="153"/>
    </row>
    <row r="423" customFormat="false" ht="29.85" hidden="false" customHeight="false" outlineLevel="0" collapsed="false">
      <c r="A423" s="175" t="s">
        <v>677</v>
      </c>
      <c r="B423" s="60" t="s">
        <v>678</v>
      </c>
      <c r="C423" s="135" t="n">
        <f aca="false">E423+H423</f>
        <v>0</v>
      </c>
      <c r="D423" s="135" t="n">
        <v>0</v>
      </c>
      <c r="E423" s="135" t="n">
        <v>0</v>
      </c>
      <c r="F423" s="135" t="n">
        <v>0</v>
      </c>
      <c r="G423" s="135" t="n">
        <v>0</v>
      </c>
      <c r="H423" s="135" t="n">
        <v>0</v>
      </c>
      <c r="I423" s="171" t="n">
        <v>0</v>
      </c>
      <c r="J423" s="172" t="n">
        <v>0</v>
      </c>
      <c r="K423" s="135" t="n">
        <v>0</v>
      </c>
      <c r="L423" s="135" t="n">
        <v>0</v>
      </c>
      <c r="M423" s="135" t="n">
        <v>0</v>
      </c>
      <c r="N423" s="135" t="n">
        <v>0</v>
      </c>
      <c r="O423" s="135" t="n">
        <v>0</v>
      </c>
      <c r="P423" s="173" t="n">
        <v>0</v>
      </c>
      <c r="Q423" s="153"/>
    </row>
    <row r="424" customFormat="false" ht="93.25" hidden="false" customHeight="true" outlineLevel="0" collapsed="false">
      <c r="A424" s="174" t="s">
        <v>679</v>
      </c>
      <c r="B424" s="60" t="s">
        <v>680</v>
      </c>
      <c r="C424" s="135" t="n">
        <f aca="false">H424</f>
        <v>30.58</v>
      </c>
      <c r="D424" s="135" t="n">
        <v>0</v>
      </c>
      <c r="E424" s="135" t="n">
        <v>0</v>
      </c>
      <c r="F424" s="135" t="n">
        <v>0</v>
      </c>
      <c r="G424" s="135" t="n">
        <v>0</v>
      </c>
      <c r="H424" s="135" t="n">
        <v>30.58</v>
      </c>
      <c r="I424" s="171" t="n">
        <v>0</v>
      </c>
      <c r="J424" s="172" t="n">
        <f aca="false">L424+O424</f>
        <v>30.58</v>
      </c>
      <c r="K424" s="135" t="n">
        <v>0</v>
      </c>
      <c r="L424" s="135" t="n">
        <v>0</v>
      </c>
      <c r="M424" s="135" t="n">
        <v>0</v>
      </c>
      <c r="N424" s="135" t="n">
        <v>0</v>
      </c>
      <c r="O424" s="135" t="n">
        <v>30.58</v>
      </c>
      <c r="P424" s="173" t="n">
        <v>0</v>
      </c>
      <c r="Q424" s="153"/>
    </row>
    <row r="425" customFormat="false" ht="52.2" hidden="false" customHeight="true" outlineLevel="0" collapsed="false">
      <c r="A425" s="178" t="s">
        <v>609</v>
      </c>
      <c r="B425" s="178"/>
      <c r="C425" s="179" t="n">
        <f aca="false">C398</f>
        <v>9300.90494</v>
      </c>
      <c r="D425" s="179" t="n">
        <f aca="false">D398</f>
        <v>0</v>
      </c>
      <c r="E425" s="179" t="n">
        <f aca="false">E398</f>
        <v>3647.54479</v>
      </c>
      <c r="F425" s="179" t="n">
        <f aca="false">F398</f>
        <v>3574.59389</v>
      </c>
      <c r="G425" s="179" t="n">
        <f aca="false">G398</f>
        <v>72.9509</v>
      </c>
      <c r="H425" s="179" t="n">
        <f aca="false">H398</f>
        <v>5653.36015</v>
      </c>
      <c r="I425" s="179" t="n">
        <f aca="false">I398</f>
        <v>0</v>
      </c>
      <c r="J425" s="179" t="n">
        <f aca="false">J398</f>
        <v>9281.70727</v>
      </c>
      <c r="K425" s="179" t="n">
        <f aca="false">K398</f>
        <v>0</v>
      </c>
      <c r="L425" s="179" t="n">
        <f aca="false">L398</f>
        <v>3629.307</v>
      </c>
      <c r="M425" s="179" t="n">
        <f aca="false">M398</f>
        <v>3556.72086</v>
      </c>
      <c r="N425" s="179" t="n">
        <f aca="false">N398</f>
        <v>72.58614</v>
      </c>
      <c r="O425" s="179" t="n">
        <f aca="false">O398</f>
        <v>5652.40027</v>
      </c>
      <c r="P425" s="179" t="n">
        <f aca="false">P398</f>
        <v>0</v>
      </c>
      <c r="Q425" s="153"/>
    </row>
    <row r="426" customFormat="false" ht="39.15" hidden="false" customHeight="true" outlineLevel="0" collapsed="false">
      <c r="A426" s="178" t="s">
        <v>681</v>
      </c>
      <c r="B426" s="178"/>
      <c r="C426" s="178"/>
      <c r="D426" s="178"/>
      <c r="E426" s="178"/>
      <c r="F426" s="178"/>
      <c r="G426" s="178"/>
      <c r="H426" s="178"/>
      <c r="I426" s="178"/>
      <c r="J426" s="178"/>
      <c r="K426" s="178"/>
      <c r="L426" s="178"/>
      <c r="M426" s="178"/>
      <c r="N426" s="178"/>
      <c r="O426" s="178"/>
      <c r="P426" s="178"/>
      <c r="Q426" s="178"/>
    </row>
    <row r="427" customFormat="false" ht="15.75" hidden="false" customHeight="true" outlineLevel="0" collapsed="false">
      <c r="A427" s="162"/>
      <c r="B427" s="180" t="s">
        <v>682</v>
      </c>
      <c r="C427" s="180"/>
      <c r="D427" s="180"/>
      <c r="E427" s="180"/>
      <c r="F427" s="180"/>
      <c r="G427" s="180"/>
      <c r="H427" s="180"/>
      <c r="I427" s="181"/>
      <c r="J427" s="177"/>
      <c r="K427" s="28"/>
      <c r="L427" s="28"/>
      <c r="M427" s="28"/>
      <c r="N427" s="28"/>
      <c r="O427" s="28"/>
      <c r="P427" s="159"/>
      <c r="Q427" s="153"/>
    </row>
    <row r="428" customFormat="false" ht="29.85" hidden="false" customHeight="false" outlineLevel="0" collapsed="false">
      <c r="A428" s="147" t="s">
        <v>156</v>
      </c>
      <c r="B428" s="42" t="s">
        <v>683</v>
      </c>
      <c r="C428" s="135" t="n">
        <f aca="false">H428</f>
        <v>0</v>
      </c>
      <c r="D428" s="135" t="n">
        <v>0</v>
      </c>
      <c r="E428" s="135" t="n">
        <v>0</v>
      </c>
      <c r="F428" s="135" t="n">
        <v>0</v>
      </c>
      <c r="G428" s="150" t="n">
        <v>0</v>
      </c>
      <c r="H428" s="135" t="n">
        <v>0</v>
      </c>
      <c r="I428" s="171" t="n">
        <v>0</v>
      </c>
      <c r="J428" s="172" t="n">
        <v>0</v>
      </c>
      <c r="K428" s="135" t="n">
        <v>0</v>
      </c>
      <c r="L428" s="135" t="n">
        <v>0</v>
      </c>
      <c r="M428" s="135" t="n">
        <v>0</v>
      </c>
      <c r="N428" s="135" t="n">
        <v>0</v>
      </c>
      <c r="O428" s="135" t="n">
        <v>0</v>
      </c>
      <c r="P428" s="173" t="n">
        <v>0</v>
      </c>
      <c r="Q428" s="153"/>
    </row>
    <row r="429" customFormat="false" ht="71.8" hidden="false" customHeight="false" outlineLevel="0" collapsed="false">
      <c r="A429" s="175" t="s">
        <v>158</v>
      </c>
      <c r="B429" s="60" t="s">
        <v>684</v>
      </c>
      <c r="C429" s="135" t="n">
        <f aca="false">H429</f>
        <v>2827.77297</v>
      </c>
      <c r="D429" s="135" t="n">
        <v>0</v>
      </c>
      <c r="E429" s="135" t="n">
        <v>0</v>
      </c>
      <c r="F429" s="135" t="n">
        <v>0</v>
      </c>
      <c r="G429" s="150" t="n">
        <v>0</v>
      </c>
      <c r="H429" s="135" t="n">
        <v>2827.77297</v>
      </c>
      <c r="I429" s="171" t="n">
        <v>0</v>
      </c>
      <c r="J429" s="172" t="n">
        <f aca="false">O429</f>
        <v>2827.77297</v>
      </c>
      <c r="K429" s="135" t="n">
        <v>0</v>
      </c>
      <c r="L429" s="135" t="n">
        <v>0</v>
      </c>
      <c r="M429" s="135" t="n">
        <v>0</v>
      </c>
      <c r="N429" s="150" t="n">
        <v>0</v>
      </c>
      <c r="O429" s="135" t="n">
        <v>2827.77297</v>
      </c>
      <c r="P429" s="173" t="n">
        <v>0</v>
      </c>
      <c r="Q429" s="153"/>
    </row>
    <row r="430" customFormat="false" ht="15.85" hidden="false" customHeight="false" outlineLevel="0" collapsed="false">
      <c r="A430" s="175" t="s">
        <v>161</v>
      </c>
      <c r="B430" s="42" t="s">
        <v>685</v>
      </c>
      <c r="C430" s="135" t="n">
        <f aca="false">H430</f>
        <v>428.78789</v>
      </c>
      <c r="D430" s="135" t="n">
        <v>0</v>
      </c>
      <c r="E430" s="135" t="n">
        <v>0</v>
      </c>
      <c r="F430" s="135" t="n">
        <v>0</v>
      </c>
      <c r="G430" s="135" t="n">
        <v>0</v>
      </c>
      <c r="H430" s="135" t="n">
        <v>428.78789</v>
      </c>
      <c r="I430" s="171" t="n">
        <v>0</v>
      </c>
      <c r="J430" s="172" t="n">
        <f aca="false">O430</f>
        <v>428.78789</v>
      </c>
      <c r="K430" s="135" t="n">
        <v>0</v>
      </c>
      <c r="L430" s="135" t="n">
        <v>0</v>
      </c>
      <c r="M430" s="135" t="n">
        <v>0</v>
      </c>
      <c r="N430" s="135" t="n">
        <v>0</v>
      </c>
      <c r="O430" s="135" t="n">
        <v>428.78789</v>
      </c>
      <c r="P430" s="173" t="n">
        <v>0</v>
      </c>
      <c r="Q430" s="153"/>
    </row>
    <row r="431" customFormat="false" ht="85.8" hidden="false" customHeight="false" outlineLevel="0" collapsed="false">
      <c r="A431" s="175" t="s">
        <v>164</v>
      </c>
      <c r="B431" s="42" t="s">
        <v>686</v>
      </c>
      <c r="C431" s="135" t="n">
        <v>0</v>
      </c>
      <c r="D431" s="135" t="n">
        <v>0</v>
      </c>
      <c r="E431" s="135" t="n">
        <v>0</v>
      </c>
      <c r="F431" s="135" t="n">
        <v>0</v>
      </c>
      <c r="G431" s="135" t="n">
        <v>0</v>
      </c>
      <c r="H431" s="135" t="n">
        <v>0</v>
      </c>
      <c r="I431" s="171" t="n">
        <v>0</v>
      </c>
      <c r="J431" s="172" t="n">
        <f aca="false">O431</f>
        <v>0</v>
      </c>
      <c r="K431" s="135" t="n">
        <v>0</v>
      </c>
      <c r="L431" s="135" t="n">
        <v>0</v>
      </c>
      <c r="M431" s="135" t="n">
        <v>0</v>
      </c>
      <c r="N431" s="135" t="n">
        <v>0</v>
      </c>
      <c r="O431" s="135" t="n">
        <v>0</v>
      </c>
      <c r="P431" s="173" t="n">
        <v>0</v>
      </c>
      <c r="Q431" s="153"/>
    </row>
    <row r="432" customFormat="false" ht="15.75" hidden="false" customHeight="true" outlineLevel="0" collapsed="false">
      <c r="A432" s="175"/>
      <c r="B432" s="157" t="s">
        <v>687</v>
      </c>
      <c r="C432" s="157"/>
      <c r="D432" s="157"/>
      <c r="E432" s="157"/>
      <c r="F432" s="157"/>
      <c r="G432" s="157"/>
      <c r="H432" s="157"/>
      <c r="I432" s="157"/>
      <c r="J432" s="172"/>
      <c r="K432" s="135"/>
      <c r="L432" s="135"/>
      <c r="M432" s="135"/>
      <c r="N432" s="135"/>
      <c r="O432" s="135"/>
      <c r="P432" s="173"/>
      <c r="Q432" s="153"/>
    </row>
    <row r="433" customFormat="false" ht="99.8" hidden="false" customHeight="false" outlineLevel="0" collapsed="false">
      <c r="A433" s="182" t="s">
        <v>167</v>
      </c>
      <c r="B433" s="183" t="s">
        <v>688</v>
      </c>
      <c r="C433" s="184" t="n">
        <f aca="false">H433</f>
        <v>399.77835</v>
      </c>
      <c r="D433" s="184" t="n">
        <v>0</v>
      </c>
      <c r="E433" s="184" t="n">
        <v>0</v>
      </c>
      <c r="F433" s="184" t="n">
        <v>0</v>
      </c>
      <c r="G433" s="185" t="n">
        <v>0</v>
      </c>
      <c r="H433" s="184" t="n">
        <v>399.77835</v>
      </c>
      <c r="I433" s="186" t="n">
        <v>0</v>
      </c>
      <c r="J433" s="187" t="n">
        <f aca="false">O433</f>
        <v>399.77835</v>
      </c>
      <c r="K433" s="184" t="n">
        <v>0</v>
      </c>
      <c r="L433" s="184" t="n">
        <v>0</v>
      </c>
      <c r="M433" s="184" t="n">
        <v>0</v>
      </c>
      <c r="N433" s="185" t="n">
        <v>0</v>
      </c>
      <c r="O433" s="184" t="n">
        <v>399.77835</v>
      </c>
      <c r="P433" s="188" t="n">
        <v>0</v>
      </c>
      <c r="Q433" s="153"/>
    </row>
    <row r="434" customFormat="false" ht="21.45" hidden="false" customHeight="true" outlineLevel="0" collapsed="false">
      <c r="A434" s="189" t="s">
        <v>609</v>
      </c>
      <c r="B434" s="189"/>
      <c r="C434" s="190" t="n">
        <f aca="false">C433+C431+C430+C429+C428</f>
        <v>3656.33921</v>
      </c>
      <c r="D434" s="190" t="n">
        <f aca="false">D433+D431+D430+D429+D428</f>
        <v>0</v>
      </c>
      <c r="E434" s="190" t="n">
        <f aca="false">E433+E431+E430+E429+E428</f>
        <v>0</v>
      </c>
      <c r="F434" s="190" t="n">
        <f aca="false">F433+F431+F430+F429+F428</f>
        <v>0</v>
      </c>
      <c r="G434" s="190" t="n">
        <f aca="false">G433+G431+G430+G429+G428</f>
        <v>0</v>
      </c>
      <c r="H434" s="190" t="n">
        <f aca="false">H433+H431+H430+H429+H428</f>
        <v>3656.33921</v>
      </c>
      <c r="I434" s="190" t="n">
        <f aca="false">I433+I431+I430+I429+I428</f>
        <v>0</v>
      </c>
      <c r="J434" s="190" t="n">
        <f aca="false">J433+J431+J430+J429+J428</f>
        <v>3656.33921</v>
      </c>
      <c r="K434" s="190" t="n">
        <f aca="false">K433+K431+K430+K429+K428</f>
        <v>0</v>
      </c>
      <c r="L434" s="190" t="n">
        <f aca="false">L433+L431+L430+L429+L428</f>
        <v>0</v>
      </c>
      <c r="M434" s="190" t="n">
        <f aca="false">M433+M431+M430+M429+M428</f>
        <v>0</v>
      </c>
      <c r="N434" s="190" t="n">
        <f aca="false">N433+N431+N430+N429+N428</f>
        <v>0</v>
      </c>
      <c r="O434" s="190" t="n">
        <f aca="false">O433+O431+O430+O429+O428</f>
        <v>3656.33921</v>
      </c>
      <c r="P434" s="190" t="n">
        <f aca="false">P433+P431+P430+P429+P428</f>
        <v>0</v>
      </c>
      <c r="Q434" s="153"/>
    </row>
    <row r="435" customFormat="false" ht="15" hidden="false" customHeight="false" outlineLevel="0" collapsed="false">
      <c r="A435" s="94" t="s">
        <v>82</v>
      </c>
      <c r="B435" s="94"/>
      <c r="C435" s="191" t="n">
        <f aca="false">C434+C425+C395+C389+C386+C355</f>
        <v>77862.7127</v>
      </c>
      <c r="D435" s="191" t="n">
        <f aca="false">D434+D425+D395+D389+D386+D355</f>
        <v>123.3</v>
      </c>
      <c r="E435" s="191" t="n">
        <f aca="false">E434+E425+E395+E389+E386+E355</f>
        <v>9647.54479</v>
      </c>
      <c r="F435" s="191" t="n">
        <f aca="false">F434+F425+F395+F389+F386+F355</f>
        <v>9574.59389</v>
      </c>
      <c r="G435" s="191" t="n">
        <f aca="false">G434+G425+G395+G389+G386+G355</f>
        <v>72.9509</v>
      </c>
      <c r="H435" s="191" t="n">
        <f aca="false">H434+H425+H395+H389+H386+H355</f>
        <v>81136.45545</v>
      </c>
      <c r="I435" s="191" t="n">
        <f aca="false">I434+I425+I395+I389+I386+I355</f>
        <v>192.64</v>
      </c>
      <c r="J435" s="191" t="n">
        <f aca="false">J434+J425+J395+J389+J386+J355</f>
        <v>90372.28753</v>
      </c>
      <c r="K435" s="191" t="n">
        <f aca="false">K434+K425+K395+K389+K386+K355</f>
        <v>0</v>
      </c>
      <c r="L435" s="191" t="n">
        <f aca="false">L434+L425+L395+L389+L386+L355</f>
        <v>9629.307</v>
      </c>
      <c r="M435" s="191" t="n">
        <f aca="false">M434+M425+M395+M389+M386+M355</f>
        <v>9556.72086</v>
      </c>
      <c r="N435" s="191" t="n">
        <f aca="false">N434+N425+N395+N389+N386+N355</f>
        <v>72.58614</v>
      </c>
      <c r="O435" s="191" t="n">
        <f aca="false">O434+O425+O395+O389+O386+O355</f>
        <v>80550.34053</v>
      </c>
      <c r="P435" s="191" t="n">
        <f aca="false">P434+P425+P395+P389+P386+P355</f>
        <v>192.64</v>
      </c>
      <c r="Q435" s="28"/>
    </row>
    <row r="436" customFormat="false" ht="15.75" hidden="false" customHeight="false" outlineLevel="0" collapsed="false">
      <c r="A436" s="72"/>
      <c r="B436" s="28"/>
      <c r="C436" s="28"/>
      <c r="D436" s="28"/>
      <c r="E436" s="28"/>
      <c r="F436" s="28"/>
      <c r="G436" s="28"/>
      <c r="H436" s="28"/>
      <c r="I436" s="28"/>
      <c r="J436" s="28"/>
      <c r="K436" s="28"/>
      <c r="L436" s="28"/>
      <c r="M436" s="28"/>
      <c r="N436" s="28"/>
      <c r="O436" s="28"/>
      <c r="P436" s="28"/>
      <c r="Q436" s="28"/>
    </row>
    <row r="437" customFormat="false" ht="15.75" hidden="false" customHeight="true" outlineLevel="0" collapsed="false">
      <c r="A437" s="70" t="s">
        <v>689</v>
      </c>
      <c r="B437" s="6" t="s">
        <v>690</v>
      </c>
      <c r="C437" s="6"/>
      <c r="D437" s="6"/>
      <c r="E437" s="6"/>
      <c r="F437" s="6"/>
      <c r="G437" s="6"/>
      <c r="H437" s="6"/>
      <c r="I437" s="6"/>
      <c r="J437" s="6"/>
      <c r="K437" s="6"/>
      <c r="L437" s="6"/>
      <c r="M437" s="6"/>
      <c r="N437" s="6"/>
      <c r="O437" s="6"/>
      <c r="P437" s="6"/>
      <c r="Q437" s="28"/>
    </row>
    <row r="438" customFormat="false" ht="71.8" hidden="false" customHeight="false" outlineLevel="0" collapsed="false">
      <c r="A438" s="72" t="s">
        <v>24</v>
      </c>
      <c r="B438" s="42" t="s">
        <v>691</v>
      </c>
      <c r="C438" s="86" t="n">
        <v>0</v>
      </c>
      <c r="D438" s="86" t="n">
        <v>0</v>
      </c>
      <c r="E438" s="86" t="n">
        <v>0</v>
      </c>
      <c r="F438" s="86" t="n">
        <v>0</v>
      </c>
      <c r="G438" s="86" t="n">
        <v>0</v>
      </c>
      <c r="H438" s="86" t="n">
        <v>0</v>
      </c>
      <c r="I438" s="86" t="n">
        <v>0</v>
      </c>
      <c r="J438" s="86" t="n">
        <v>0</v>
      </c>
      <c r="K438" s="86" t="n">
        <v>0</v>
      </c>
      <c r="L438" s="86" t="n">
        <v>0</v>
      </c>
      <c r="M438" s="86" t="n">
        <v>0</v>
      </c>
      <c r="N438" s="86" t="n">
        <v>0</v>
      </c>
      <c r="O438" s="86" t="n">
        <v>0</v>
      </c>
      <c r="P438" s="86" t="n">
        <v>0</v>
      </c>
      <c r="Q438" s="86"/>
    </row>
    <row r="439" customFormat="false" ht="85.8" hidden="false" customHeight="false" outlineLevel="0" collapsed="false">
      <c r="A439" s="72" t="s">
        <v>75</v>
      </c>
      <c r="B439" s="42" t="s">
        <v>692</v>
      </c>
      <c r="C439" s="103" t="n">
        <v>165.83146</v>
      </c>
      <c r="D439" s="86" t="n">
        <v>0</v>
      </c>
      <c r="E439" s="86" t="n">
        <v>0</v>
      </c>
      <c r="F439" s="86" t="n">
        <v>0</v>
      </c>
      <c r="G439" s="86" t="n">
        <v>0</v>
      </c>
      <c r="H439" s="103" t="n">
        <v>165.83146</v>
      </c>
      <c r="I439" s="86" t="n">
        <v>0</v>
      </c>
      <c r="J439" s="86" t="n">
        <v>165.83146</v>
      </c>
      <c r="K439" s="86" t="n">
        <v>0</v>
      </c>
      <c r="L439" s="86" t="n">
        <v>0</v>
      </c>
      <c r="M439" s="86" t="n">
        <v>0</v>
      </c>
      <c r="N439" s="86" t="n">
        <v>0</v>
      </c>
      <c r="O439" s="86" t="n">
        <v>165.83146</v>
      </c>
      <c r="P439" s="86" t="n">
        <v>0</v>
      </c>
      <c r="Q439" s="42" t="s">
        <v>693</v>
      </c>
    </row>
    <row r="440" customFormat="false" ht="15.75" hidden="false" customHeight="false" outlineLevel="0" collapsed="false">
      <c r="A440" s="94" t="s">
        <v>82</v>
      </c>
      <c r="B440" s="94"/>
      <c r="C440" s="115" t="n">
        <f aca="false">C438+C439</f>
        <v>165.83146</v>
      </c>
      <c r="D440" s="115" t="n">
        <f aca="false">D438+D439</f>
        <v>0</v>
      </c>
      <c r="E440" s="115" t="n">
        <f aca="false">E438+E439</f>
        <v>0</v>
      </c>
      <c r="F440" s="115" t="n">
        <f aca="false">F438+F439</f>
        <v>0</v>
      </c>
      <c r="G440" s="115" t="n">
        <f aca="false">G438+G439</f>
        <v>0</v>
      </c>
      <c r="H440" s="115" t="n">
        <f aca="false">H438+H439</f>
        <v>165.83146</v>
      </c>
      <c r="I440" s="115" t="n">
        <f aca="false">I438+I439</f>
        <v>0</v>
      </c>
      <c r="J440" s="115" t="n">
        <f aca="false">J438+J439</f>
        <v>165.83146</v>
      </c>
      <c r="K440" s="115" t="n">
        <f aca="false">K438+K439</f>
        <v>0</v>
      </c>
      <c r="L440" s="115" t="n">
        <f aca="false">L438+L439</f>
        <v>0</v>
      </c>
      <c r="M440" s="115" t="n">
        <f aca="false">M438+M439</f>
        <v>0</v>
      </c>
      <c r="N440" s="115" t="n">
        <f aca="false">N438+N439</f>
        <v>0</v>
      </c>
      <c r="O440" s="115" t="n">
        <f aca="false">O438+O439</f>
        <v>165.83146</v>
      </c>
      <c r="P440" s="115" t="n">
        <f aca="false">P438+P439</f>
        <v>0</v>
      </c>
      <c r="Q440" s="28"/>
    </row>
    <row r="441" customFormat="false" ht="15.75" hidden="false" customHeight="false" outlineLevel="0" collapsed="false">
      <c r="A441" s="72"/>
      <c r="B441" s="28"/>
      <c r="C441" s="28"/>
      <c r="D441" s="28"/>
      <c r="E441" s="28"/>
      <c r="F441" s="28"/>
      <c r="G441" s="28"/>
      <c r="H441" s="28"/>
      <c r="I441" s="28"/>
      <c r="J441" s="28"/>
      <c r="K441" s="28"/>
      <c r="L441" s="28"/>
      <c r="M441" s="28"/>
      <c r="N441" s="28"/>
      <c r="O441" s="28"/>
      <c r="P441" s="28"/>
      <c r="Q441" s="28"/>
    </row>
    <row r="442" customFormat="false" ht="15.75" hidden="false" customHeight="true" outlineLevel="0" collapsed="false">
      <c r="A442" s="70" t="s">
        <v>694</v>
      </c>
      <c r="B442" s="6" t="s">
        <v>695</v>
      </c>
      <c r="C442" s="6"/>
      <c r="D442" s="6"/>
      <c r="E442" s="6"/>
      <c r="F442" s="6"/>
      <c r="G442" s="6"/>
      <c r="H442" s="6"/>
      <c r="I442" s="6"/>
      <c r="J442" s="6"/>
      <c r="K442" s="6"/>
      <c r="L442" s="6"/>
      <c r="M442" s="6"/>
      <c r="N442" s="6"/>
      <c r="O442" s="6"/>
      <c r="P442" s="6"/>
      <c r="Q442" s="28"/>
    </row>
    <row r="443" customFormat="false" ht="15" hidden="false" customHeight="false" outlineLevel="0" collapsed="false">
      <c r="A443" s="85" t="s">
        <v>696</v>
      </c>
      <c r="B443" s="85"/>
      <c r="C443" s="85"/>
      <c r="D443" s="85"/>
      <c r="E443" s="85"/>
      <c r="F443" s="85"/>
      <c r="G443" s="85"/>
      <c r="H443" s="85"/>
      <c r="I443" s="85"/>
      <c r="J443" s="85"/>
      <c r="K443" s="85"/>
      <c r="L443" s="85"/>
      <c r="M443" s="85"/>
      <c r="N443" s="85"/>
      <c r="O443" s="85"/>
      <c r="P443" s="85"/>
      <c r="Q443" s="85"/>
    </row>
    <row r="444" customFormat="false" ht="15" hidden="false" customHeight="true" outlineLevel="0" collapsed="false">
      <c r="A444" s="72"/>
      <c r="B444" s="192" t="s">
        <v>697</v>
      </c>
      <c r="C444" s="192"/>
      <c r="D444" s="192"/>
      <c r="E444" s="192"/>
      <c r="F444" s="192"/>
      <c r="G444" s="192"/>
      <c r="H444" s="192"/>
      <c r="I444" s="192"/>
      <c r="J444" s="192"/>
      <c r="K444" s="192"/>
      <c r="L444" s="192"/>
      <c r="M444" s="192"/>
      <c r="N444" s="192"/>
      <c r="O444" s="192"/>
      <c r="P444" s="192"/>
      <c r="Q444" s="28"/>
    </row>
    <row r="445" customFormat="false" ht="270.5" hidden="false" customHeight="true" outlineLevel="0" collapsed="false">
      <c r="A445" s="96" t="s">
        <v>124</v>
      </c>
      <c r="B445" s="42" t="s">
        <v>698</v>
      </c>
      <c r="C445" s="193" t="n">
        <v>0</v>
      </c>
      <c r="D445" s="194" t="n">
        <v>0</v>
      </c>
      <c r="E445" s="195" t="n">
        <v>0</v>
      </c>
      <c r="F445" s="195" t="n">
        <v>0</v>
      </c>
      <c r="G445" s="194" t="n">
        <v>0</v>
      </c>
      <c r="H445" s="194" t="n">
        <v>0</v>
      </c>
      <c r="I445" s="194" t="n">
        <v>0</v>
      </c>
      <c r="J445" s="194" t="n">
        <f aca="false">K445+P445</f>
        <v>0</v>
      </c>
      <c r="K445" s="194" t="n">
        <f aca="false">L445+O445</f>
        <v>0</v>
      </c>
      <c r="L445" s="194" t="n">
        <f aca="false">M445+N445</f>
        <v>0</v>
      </c>
      <c r="M445" s="194" t="n">
        <v>0</v>
      </c>
      <c r="N445" s="194" t="n">
        <v>0</v>
      </c>
      <c r="O445" s="194" t="n">
        <v>0</v>
      </c>
      <c r="P445" s="194" t="n">
        <v>0</v>
      </c>
      <c r="Q445" s="27" t="s">
        <v>699</v>
      </c>
    </row>
    <row r="446" customFormat="false" ht="463.6" hidden="false" customHeight="false" outlineLevel="0" collapsed="false">
      <c r="A446" s="89" t="s">
        <v>145</v>
      </c>
      <c r="B446" s="196" t="s">
        <v>700</v>
      </c>
      <c r="C446" s="193" t="n">
        <f aca="false">D446+E446+H446+I446</f>
        <v>194.38</v>
      </c>
      <c r="D446" s="193" t="n">
        <v>0</v>
      </c>
      <c r="E446" s="194" t="n">
        <f aca="false">F446+G446</f>
        <v>0</v>
      </c>
      <c r="F446" s="194" t="n">
        <v>0</v>
      </c>
      <c r="G446" s="194" t="n">
        <v>0</v>
      </c>
      <c r="H446" s="194" t="n">
        <v>194.38</v>
      </c>
      <c r="I446" s="194" t="n">
        <v>0</v>
      </c>
      <c r="J446" s="193" t="n">
        <f aca="false">K446+L446+O446+P446</f>
        <v>194.38</v>
      </c>
      <c r="K446" s="194" t="n">
        <v>0</v>
      </c>
      <c r="L446" s="194" t="n">
        <f aca="false">M446+N446</f>
        <v>0</v>
      </c>
      <c r="M446" s="194" t="n">
        <v>0</v>
      </c>
      <c r="N446" s="194" t="n">
        <v>0</v>
      </c>
      <c r="O446" s="194" t="n">
        <v>194.38</v>
      </c>
      <c r="P446" s="194" t="n">
        <v>0</v>
      </c>
      <c r="Q446" s="27" t="s">
        <v>701</v>
      </c>
    </row>
    <row r="447" customFormat="false" ht="57.8" hidden="false" customHeight="false" outlineLevel="0" collapsed="false">
      <c r="A447" s="89" t="s">
        <v>147</v>
      </c>
      <c r="B447" s="196" t="s">
        <v>702</v>
      </c>
      <c r="C447" s="193" t="n">
        <f aca="false">D447+E447+H447+I447</f>
        <v>0</v>
      </c>
      <c r="D447" s="193" t="n">
        <v>0</v>
      </c>
      <c r="E447" s="193" t="n">
        <v>0</v>
      </c>
      <c r="F447" s="193" t="n">
        <v>0</v>
      </c>
      <c r="G447" s="193" t="n">
        <v>0</v>
      </c>
      <c r="H447" s="194" t="n">
        <v>0</v>
      </c>
      <c r="I447" s="193" t="n">
        <v>0</v>
      </c>
      <c r="J447" s="193" t="n">
        <f aca="false">K447+L447+O447+P447</f>
        <v>0</v>
      </c>
      <c r="K447" s="193" t="n">
        <v>0</v>
      </c>
      <c r="L447" s="194" t="n">
        <f aca="false">M447+N447</f>
        <v>0</v>
      </c>
      <c r="M447" s="193" t="n">
        <v>0</v>
      </c>
      <c r="N447" s="193" t="n">
        <v>0</v>
      </c>
      <c r="O447" s="194" t="n">
        <v>0</v>
      </c>
      <c r="P447" s="193" t="n">
        <v>0</v>
      </c>
      <c r="Q447" s="27"/>
    </row>
    <row r="448" customFormat="false" ht="15.85" hidden="false" customHeight="false" outlineLevel="0" collapsed="false">
      <c r="A448" s="89" t="s">
        <v>149</v>
      </c>
      <c r="B448" s="196" t="s">
        <v>703</v>
      </c>
      <c r="C448" s="193" t="n">
        <f aca="false">D448+E448+H448+I448</f>
        <v>42.5</v>
      </c>
      <c r="D448" s="193" t="n">
        <v>0</v>
      </c>
      <c r="E448" s="193" t="n">
        <v>0</v>
      </c>
      <c r="F448" s="193" t="n">
        <v>0</v>
      </c>
      <c r="G448" s="193" t="n">
        <v>0</v>
      </c>
      <c r="H448" s="194" t="n">
        <v>42.5</v>
      </c>
      <c r="I448" s="193" t="n">
        <v>0</v>
      </c>
      <c r="J448" s="193" t="n">
        <f aca="false">K448+L448+O448+P448</f>
        <v>42.5</v>
      </c>
      <c r="K448" s="193" t="n">
        <v>0</v>
      </c>
      <c r="L448" s="194" t="n">
        <f aca="false">M448+N448</f>
        <v>0</v>
      </c>
      <c r="M448" s="193" t="n">
        <v>0</v>
      </c>
      <c r="N448" s="193" t="n">
        <v>0</v>
      </c>
      <c r="O448" s="194" t="n">
        <v>42.5</v>
      </c>
      <c r="P448" s="193" t="n">
        <v>0</v>
      </c>
      <c r="Q448" s="27"/>
    </row>
    <row r="449" customFormat="false" ht="141.75" hidden="false" customHeight="false" outlineLevel="0" collapsed="false">
      <c r="A449" s="89" t="s">
        <v>34</v>
      </c>
      <c r="B449" s="196" t="s">
        <v>704</v>
      </c>
      <c r="C449" s="197" t="n">
        <f aca="false">D449+E449+H449+I449</f>
        <v>0</v>
      </c>
      <c r="D449" s="197" t="n">
        <f aca="false">E449+H449</f>
        <v>0</v>
      </c>
      <c r="E449" s="197" t="n">
        <f aca="false">F449+G449</f>
        <v>0</v>
      </c>
      <c r="F449" s="193" t="n">
        <v>0</v>
      </c>
      <c r="G449" s="197" t="n">
        <v>0</v>
      </c>
      <c r="H449" s="197" t="n">
        <v>0</v>
      </c>
      <c r="I449" s="197" t="n">
        <v>0</v>
      </c>
      <c r="J449" s="197" t="n">
        <f aca="false">K449+P449</f>
        <v>0</v>
      </c>
      <c r="K449" s="197" t="n">
        <f aca="false">L449+O449</f>
        <v>0</v>
      </c>
      <c r="L449" s="197" t="n">
        <f aca="false">M449+N449</f>
        <v>0</v>
      </c>
      <c r="M449" s="197" t="n">
        <v>0</v>
      </c>
      <c r="N449" s="197" t="n">
        <v>0</v>
      </c>
      <c r="O449" s="197" t="n">
        <v>0</v>
      </c>
      <c r="P449" s="197" t="n">
        <v>0</v>
      </c>
      <c r="Q449" s="27" t="s">
        <v>705</v>
      </c>
    </row>
    <row r="450" customFormat="false" ht="239.7" hidden="false" customHeight="false" outlineLevel="0" collapsed="false">
      <c r="A450" s="89" t="s">
        <v>37</v>
      </c>
      <c r="B450" s="196" t="s">
        <v>706</v>
      </c>
      <c r="C450" s="193" t="n">
        <f aca="false">D450+E450+H450+I450</f>
        <v>35.1</v>
      </c>
      <c r="D450" s="193" t="n">
        <v>0</v>
      </c>
      <c r="E450" s="194" t="n">
        <f aca="false">F450+G450</f>
        <v>0</v>
      </c>
      <c r="F450" s="193" t="n">
        <v>0</v>
      </c>
      <c r="G450" s="194" t="n">
        <v>0</v>
      </c>
      <c r="H450" s="194" t="n">
        <f aca="false">5.5+9.25+8.1+12.25</f>
        <v>35.1</v>
      </c>
      <c r="I450" s="194" t="n">
        <v>0</v>
      </c>
      <c r="J450" s="193" t="n">
        <f aca="false">K450+L450+O450+P450</f>
        <v>35.1</v>
      </c>
      <c r="K450" s="193" t="n">
        <v>0</v>
      </c>
      <c r="L450" s="194" t="n">
        <f aca="false">M450+N450</f>
        <v>0</v>
      </c>
      <c r="M450" s="194" t="n">
        <v>0</v>
      </c>
      <c r="N450" s="194" t="n">
        <v>0</v>
      </c>
      <c r="O450" s="194" t="n">
        <f aca="false">14.1+8.75+12.25</f>
        <v>35.1</v>
      </c>
      <c r="P450" s="194" t="n">
        <v>0</v>
      </c>
      <c r="Q450" s="18"/>
    </row>
    <row r="451" customFormat="false" ht="127.75" hidden="false" customHeight="false" outlineLevel="0" collapsed="false">
      <c r="A451" s="89" t="s">
        <v>39</v>
      </c>
      <c r="B451" s="196" t="s">
        <v>707</v>
      </c>
      <c r="C451" s="193" t="n">
        <f aca="false">D451+E451+H451+I451</f>
        <v>79</v>
      </c>
      <c r="D451" s="193" t="n">
        <v>0</v>
      </c>
      <c r="E451" s="193" t="n">
        <f aca="false">F451+G451</f>
        <v>0</v>
      </c>
      <c r="F451" s="193" t="n">
        <v>0</v>
      </c>
      <c r="G451" s="194" t="n">
        <v>0</v>
      </c>
      <c r="H451" s="194" t="n">
        <f aca="false">60+19</f>
        <v>79</v>
      </c>
      <c r="I451" s="194" t="n">
        <v>0</v>
      </c>
      <c r="J451" s="193" t="n">
        <f aca="false">K451+L451+O451+P451</f>
        <v>79</v>
      </c>
      <c r="K451" s="193" t="n">
        <v>0</v>
      </c>
      <c r="L451" s="194" t="n">
        <f aca="false">M451+N451</f>
        <v>0</v>
      </c>
      <c r="M451" s="194" t="n">
        <v>0</v>
      </c>
      <c r="N451" s="194" t="n">
        <v>0</v>
      </c>
      <c r="O451" s="194" t="n">
        <v>79</v>
      </c>
      <c r="P451" s="194" t="n">
        <v>0</v>
      </c>
      <c r="Q451" s="198" t="s">
        <v>708</v>
      </c>
    </row>
    <row r="452" customFormat="false" ht="127.75" hidden="false" customHeight="false" outlineLevel="0" collapsed="false">
      <c r="A452" s="89" t="s">
        <v>42</v>
      </c>
      <c r="B452" s="196" t="s">
        <v>709</v>
      </c>
      <c r="C452" s="193" t="n">
        <f aca="false">D452+E452+H452+I452</f>
        <v>28.37</v>
      </c>
      <c r="D452" s="193" t="n">
        <v>0</v>
      </c>
      <c r="E452" s="193" t="n">
        <f aca="false">F452+G452</f>
        <v>0</v>
      </c>
      <c r="F452" s="193" t="n">
        <v>0</v>
      </c>
      <c r="G452" s="194" t="n">
        <v>0</v>
      </c>
      <c r="H452" s="194" t="n">
        <f aca="false">70-41.63</f>
        <v>28.37</v>
      </c>
      <c r="I452" s="194" t="n">
        <v>0</v>
      </c>
      <c r="J452" s="193" t="n">
        <f aca="false">K452+L452+O452+P452</f>
        <v>28.37</v>
      </c>
      <c r="K452" s="193" t="n">
        <v>0</v>
      </c>
      <c r="L452" s="194" t="n">
        <f aca="false">M452+N452</f>
        <v>0</v>
      </c>
      <c r="M452" s="194" t="n">
        <v>0</v>
      </c>
      <c r="N452" s="194" t="n">
        <v>0</v>
      </c>
      <c r="O452" s="194" t="n">
        <v>28.37</v>
      </c>
      <c r="P452" s="194" t="n">
        <v>0</v>
      </c>
      <c r="Q452" s="199" t="s">
        <v>710</v>
      </c>
    </row>
    <row r="453" customFormat="false" ht="71.8" hidden="false" customHeight="false" outlineLevel="0" collapsed="false">
      <c r="A453" s="89" t="s">
        <v>44</v>
      </c>
      <c r="B453" s="196" t="s">
        <v>711</v>
      </c>
      <c r="C453" s="193" t="n">
        <f aca="false">D453+E453+H453+I453</f>
        <v>50</v>
      </c>
      <c r="D453" s="193" t="n">
        <v>0</v>
      </c>
      <c r="E453" s="194" t="n">
        <f aca="false">F453+G453</f>
        <v>50</v>
      </c>
      <c r="F453" s="193" t="n">
        <v>0</v>
      </c>
      <c r="G453" s="194" t="n">
        <v>50</v>
      </c>
      <c r="H453" s="194" t="n">
        <v>0</v>
      </c>
      <c r="I453" s="194" t="n">
        <v>0</v>
      </c>
      <c r="J453" s="193" t="n">
        <f aca="false">K453+L453+O453+P453</f>
        <v>50</v>
      </c>
      <c r="K453" s="193" t="n">
        <v>0</v>
      </c>
      <c r="L453" s="194" t="n">
        <f aca="false">M453+N453</f>
        <v>50</v>
      </c>
      <c r="M453" s="194" t="n">
        <v>0</v>
      </c>
      <c r="N453" s="194" t="n">
        <v>50</v>
      </c>
      <c r="O453" s="194" t="n">
        <v>0</v>
      </c>
      <c r="P453" s="194" t="n">
        <v>0</v>
      </c>
      <c r="Q453" s="200" t="s">
        <v>712</v>
      </c>
    </row>
    <row r="454" customFormat="false" ht="323.65" hidden="false" customHeight="false" outlineLevel="0" collapsed="false">
      <c r="A454" s="89" t="s">
        <v>47</v>
      </c>
      <c r="B454" s="196" t="s">
        <v>713</v>
      </c>
      <c r="C454" s="197" t="n">
        <f aca="false">H454</f>
        <v>387.68</v>
      </c>
      <c r="D454" s="197" t="n">
        <v>0</v>
      </c>
      <c r="E454" s="197" t="n">
        <v>0</v>
      </c>
      <c r="F454" s="197" t="n">
        <v>0</v>
      </c>
      <c r="G454" s="197" t="n">
        <v>0</v>
      </c>
      <c r="H454" s="197" t="n">
        <v>387.68</v>
      </c>
      <c r="I454" s="193" t="n">
        <v>0</v>
      </c>
      <c r="J454" s="197" t="n">
        <f aca="false">O454</f>
        <v>387.68</v>
      </c>
      <c r="K454" s="193" t="n">
        <v>0</v>
      </c>
      <c r="L454" s="193" t="n">
        <v>0</v>
      </c>
      <c r="M454" s="193" t="n">
        <v>0</v>
      </c>
      <c r="N454" s="193" t="n">
        <v>0</v>
      </c>
      <c r="O454" s="197" t="n">
        <v>387.68</v>
      </c>
      <c r="P454" s="193" t="n">
        <v>0</v>
      </c>
      <c r="Q454" s="201" t="s">
        <v>714</v>
      </c>
    </row>
    <row r="455" customFormat="false" ht="29.85" hidden="false" customHeight="false" outlineLevel="0" collapsed="false">
      <c r="A455" s="89" t="s">
        <v>320</v>
      </c>
      <c r="B455" s="196" t="s">
        <v>715</v>
      </c>
      <c r="C455" s="197" t="n">
        <f aca="false">H455</f>
        <v>47.04</v>
      </c>
      <c r="D455" s="197" t="n">
        <v>0</v>
      </c>
      <c r="E455" s="197" t="n">
        <v>0</v>
      </c>
      <c r="F455" s="197" t="n">
        <v>0</v>
      </c>
      <c r="G455" s="197" t="n">
        <v>0</v>
      </c>
      <c r="H455" s="197" t="n">
        <v>47.04</v>
      </c>
      <c r="I455" s="197" t="n">
        <v>0</v>
      </c>
      <c r="J455" s="197" t="n">
        <f aca="false">O455</f>
        <v>47.04</v>
      </c>
      <c r="K455" s="197" t="n">
        <v>0</v>
      </c>
      <c r="L455" s="197" t="n">
        <v>0</v>
      </c>
      <c r="M455" s="197" t="n">
        <v>0</v>
      </c>
      <c r="N455" s="197" t="n">
        <v>0</v>
      </c>
      <c r="O455" s="197" t="n">
        <v>47.04</v>
      </c>
      <c r="P455" s="197" t="n">
        <v>0</v>
      </c>
      <c r="Q455" s="201"/>
    </row>
    <row r="456" customFormat="false" ht="155.75" hidden="false" customHeight="false" outlineLevel="0" collapsed="false">
      <c r="A456" s="89" t="s">
        <v>49</v>
      </c>
      <c r="B456" s="42" t="s">
        <v>716</v>
      </c>
      <c r="C456" s="197" t="n">
        <f aca="false">G456</f>
        <v>481.1</v>
      </c>
      <c r="D456" s="197" t="n">
        <v>0</v>
      </c>
      <c r="E456" s="197" t="n">
        <v>0</v>
      </c>
      <c r="F456" s="197" t="n">
        <v>0</v>
      </c>
      <c r="G456" s="197" t="n">
        <v>481.1</v>
      </c>
      <c r="H456" s="197" t="n">
        <v>0</v>
      </c>
      <c r="I456" s="193" t="n">
        <v>0</v>
      </c>
      <c r="J456" s="197" t="n">
        <f aca="false">N456</f>
        <v>481.05026</v>
      </c>
      <c r="K456" s="193" t="n">
        <v>0</v>
      </c>
      <c r="L456" s="193" t="n">
        <v>0</v>
      </c>
      <c r="M456" s="193" t="n">
        <v>0</v>
      </c>
      <c r="N456" s="202" t="n">
        <v>481.05026</v>
      </c>
      <c r="O456" s="193" t="n">
        <v>0</v>
      </c>
      <c r="P456" s="193" t="n">
        <v>0</v>
      </c>
      <c r="Q456" s="60" t="s">
        <v>717</v>
      </c>
    </row>
    <row r="457" customFormat="false" ht="57.8" hidden="false" customHeight="false" outlineLevel="0" collapsed="false">
      <c r="A457" s="89" t="s">
        <v>718</v>
      </c>
      <c r="B457" s="42" t="s">
        <v>719</v>
      </c>
      <c r="C457" s="193" t="n">
        <f aca="false">D457+E457+H457+I457</f>
        <v>96.58</v>
      </c>
      <c r="D457" s="197" t="n">
        <v>0</v>
      </c>
      <c r="E457" s="197" t="n">
        <v>0</v>
      </c>
      <c r="F457" s="197" t="n">
        <v>0</v>
      </c>
      <c r="G457" s="197" t="n">
        <v>0</v>
      </c>
      <c r="H457" s="50" t="n">
        <v>96.58</v>
      </c>
      <c r="I457" s="197" t="n">
        <v>0</v>
      </c>
      <c r="J457" s="193" t="n">
        <f aca="false">K457+L457+O457+P457</f>
        <v>96.58</v>
      </c>
      <c r="K457" s="197" t="n">
        <v>0</v>
      </c>
      <c r="L457" s="197" t="n">
        <v>0</v>
      </c>
      <c r="M457" s="197" t="n">
        <v>0</v>
      </c>
      <c r="N457" s="197" t="n">
        <v>0</v>
      </c>
      <c r="O457" s="203" t="n">
        <v>96.58</v>
      </c>
      <c r="P457" s="197" t="n">
        <v>0</v>
      </c>
      <c r="Q457" s="60"/>
    </row>
    <row r="458" customFormat="false" ht="43.8" hidden="false" customHeight="false" outlineLevel="0" collapsed="false">
      <c r="A458" s="89" t="s">
        <v>259</v>
      </c>
      <c r="B458" s="42" t="s">
        <v>720</v>
      </c>
      <c r="C458" s="204" t="n">
        <f aca="false">D458+E458+H458+I458</f>
        <v>330</v>
      </c>
      <c r="D458" s="193" t="n">
        <v>0</v>
      </c>
      <c r="E458" s="193" t="n">
        <v>0</v>
      </c>
      <c r="F458" s="193" t="n">
        <v>0</v>
      </c>
      <c r="G458" s="193" t="n">
        <v>0</v>
      </c>
      <c r="H458" s="205" t="n">
        <v>330</v>
      </c>
      <c r="I458" s="193" t="n">
        <v>0</v>
      </c>
      <c r="J458" s="204" t="n">
        <f aca="false">K458+L458+O458+P458</f>
        <v>330</v>
      </c>
      <c r="K458" s="193" t="n">
        <v>0</v>
      </c>
      <c r="L458" s="193" t="n">
        <v>0</v>
      </c>
      <c r="M458" s="193" t="n">
        <v>0</v>
      </c>
      <c r="N458" s="193" t="n">
        <v>0</v>
      </c>
      <c r="O458" s="206" t="n">
        <v>330</v>
      </c>
      <c r="P458" s="193" t="n">
        <v>0</v>
      </c>
      <c r="Q458" s="27" t="s">
        <v>721</v>
      </c>
    </row>
    <row r="459" customFormat="false" ht="57.8" hidden="false" customHeight="false" outlineLevel="0" collapsed="false">
      <c r="A459" s="89" t="s">
        <v>263</v>
      </c>
      <c r="B459" s="42" t="s">
        <v>722</v>
      </c>
      <c r="C459" s="207" t="n">
        <f aca="false">D459+E459+H459+I459</f>
        <v>80.293</v>
      </c>
      <c r="D459" s="193" t="n">
        <v>0</v>
      </c>
      <c r="E459" s="208" t="n">
        <f aca="false">F459+G459</f>
        <v>0</v>
      </c>
      <c r="F459" s="193" t="n">
        <v>0</v>
      </c>
      <c r="G459" s="209" t="n">
        <v>0</v>
      </c>
      <c r="H459" s="209" t="n">
        <f aca="false">19+61.293</f>
        <v>80.293</v>
      </c>
      <c r="I459" s="193" t="n">
        <v>0</v>
      </c>
      <c r="J459" s="207" t="n">
        <f aca="false">K459+L459+O459+P459</f>
        <v>80.293</v>
      </c>
      <c r="K459" s="193" t="n">
        <v>0</v>
      </c>
      <c r="L459" s="209" t="n">
        <f aca="false">M459+N459</f>
        <v>0</v>
      </c>
      <c r="M459" s="193" t="n">
        <v>0</v>
      </c>
      <c r="N459" s="193" t="n">
        <v>0</v>
      </c>
      <c r="O459" s="210" t="n">
        <f aca="false">19+61.293</f>
        <v>80.293</v>
      </c>
      <c r="P459" s="193" t="n">
        <v>0</v>
      </c>
      <c r="Q459" s="31" t="s">
        <v>723</v>
      </c>
    </row>
    <row r="460" customFormat="false" ht="15.75" hidden="false" customHeight="false" outlineLevel="0" collapsed="false">
      <c r="A460" s="82" t="s">
        <v>724</v>
      </c>
      <c r="B460" s="82"/>
      <c r="C460" s="211" t="n">
        <f aca="false">G460+H460</f>
        <v>1852.043</v>
      </c>
      <c r="D460" s="211" t="n">
        <v>0</v>
      </c>
      <c r="E460" s="211" t="n">
        <f aca="false">G460</f>
        <v>531.1</v>
      </c>
      <c r="F460" s="211" t="n">
        <v>0</v>
      </c>
      <c r="G460" s="211" t="n">
        <f aca="false">G456+G453</f>
        <v>531.1</v>
      </c>
      <c r="H460" s="211" t="n">
        <f aca="false">H446+H448+H450+H451+H452+H454+H458+H459+H457+H455</f>
        <v>1320.943</v>
      </c>
      <c r="I460" s="211"/>
      <c r="J460" s="211" t="n">
        <f aca="false">J459+J458+J457+J456+J455+J454+J453+J452+J451+J450+J449+J448+J447+J446+J445</f>
        <v>1851.99326</v>
      </c>
      <c r="K460" s="211" t="n">
        <v>0</v>
      </c>
      <c r="L460" s="211" t="n">
        <f aca="false">N460</f>
        <v>481.05026</v>
      </c>
      <c r="M460" s="211" t="n">
        <v>0</v>
      </c>
      <c r="N460" s="211" t="n">
        <f aca="false">N456</f>
        <v>481.05026</v>
      </c>
      <c r="O460" s="211" t="n">
        <f aca="false">O454+O452+O451+O450+O446</f>
        <v>724.53</v>
      </c>
      <c r="P460" s="211" t="n">
        <v>0</v>
      </c>
      <c r="Q460" s="28"/>
    </row>
    <row r="461" customFormat="false" ht="15.75" hidden="false" customHeight="false" outlineLevel="0" collapsed="false">
      <c r="A461" s="72"/>
      <c r="B461" s="28"/>
      <c r="C461" s="28"/>
      <c r="D461" s="28"/>
      <c r="E461" s="28"/>
      <c r="F461" s="28"/>
      <c r="G461" s="28"/>
      <c r="H461" s="28"/>
      <c r="I461" s="28"/>
      <c r="J461" s="28"/>
      <c r="K461" s="28"/>
      <c r="L461" s="28"/>
      <c r="M461" s="28"/>
      <c r="N461" s="28"/>
      <c r="O461" s="28"/>
      <c r="P461" s="28"/>
      <c r="Q461" s="28"/>
    </row>
    <row r="462" customFormat="false" ht="15.75" hidden="false" customHeight="true" outlineLevel="0" collapsed="false">
      <c r="A462" s="72"/>
      <c r="B462" s="6" t="s">
        <v>725</v>
      </c>
      <c r="C462" s="6"/>
      <c r="D462" s="6"/>
      <c r="E462" s="6"/>
      <c r="F462" s="6"/>
      <c r="G462" s="6"/>
      <c r="H462" s="6"/>
      <c r="I462" s="6"/>
      <c r="J462" s="6"/>
      <c r="K462" s="6"/>
      <c r="L462" s="6"/>
      <c r="M462" s="6"/>
      <c r="N462" s="6"/>
      <c r="O462" s="6"/>
      <c r="P462" s="6"/>
      <c r="Q462" s="28"/>
    </row>
    <row r="463" customFormat="false" ht="43.8" hidden="false" customHeight="false" outlineLevel="0" collapsed="false">
      <c r="A463" s="72" t="s">
        <v>56</v>
      </c>
      <c r="B463" s="212" t="s">
        <v>726</v>
      </c>
      <c r="C463" s="211" t="n">
        <f aca="false">C464+C465+C466+C467+C468+C469+C470+C471+C472+C473+C474</f>
        <v>25876.25605</v>
      </c>
      <c r="D463" s="211" t="n">
        <f aca="false">D464+D465+D466+D467+D468+D469+D470+D471+D472+D473+D474</f>
        <v>0</v>
      </c>
      <c r="E463" s="211" t="n">
        <f aca="false">E464+E465+E466+E467+E468+E469+E470+E471+E472+E473+E474</f>
        <v>0</v>
      </c>
      <c r="F463" s="211" t="n">
        <f aca="false">F464+F465+F466+F467+F468+F469+F470+F471+F472+F473+F474</f>
        <v>0</v>
      </c>
      <c r="G463" s="211" t="n">
        <f aca="false">G464+G465+G466+G467+G468+G469+G470+G471+G472+G473+G474</f>
        <v>0</v>
      </c>
      <c r="H463" s="211" t="n">
        <f aca="false">H464+H465+H466+H467+H468+H469+H470+H471+H472+H473+H474</f>
        <v>25876.25605</v>
      </c>
      <c r="I463" s="211" t="n">
        <f aca="false">I464+I465+I466+I467+I468+I469+I470+I471+I472+I473+I474</f>
        <v>0</v>
      </c>
      <c r="J463" s="211" t="n">
        <f aca="false">J464+J465+J466+J467+J468+J469+J470+J471+J472+J473+J474</f>
        <v>25876.25605</v>
      </c>
      <c r="K463" s="211" t="n">
        <f aca="false">K464+K465+K466+K467+K468+K469+K470+K471+K472+K473+K474</f>
        <v>0</v>
      </c>
      <c r="L463" s="211" t="n">
        <f aca="false">L464+L465+L466+L467+L468+L469+L470+L471+L472+L473+L474</f>
        <v>0</v>
      </c>
      <c r="M463" s="211" t="n">
        <f aca="false">M464+M465+M466+M467+M468+M469+M470+M471+M472+M473+M474</f>
        <v>0</v>
      </c>
      <c r="N463" s="211" t="n">
        <f aca="false">N464+N465+N466+N467+N468+N469+N470+N471+N472+N473+N474</f>
        <v>0</v>
      </c>
      <c r="O463" s="211" t="n">
        <f aca="false">O464+O465+O466+O467+O468+O469+O470+O471+O472+O473+O474</f>
        <v>25876.25605</v>
      </c>
      <c r="P463" s="211" t="n">
        <f aca="false">P464+P465+P466+P467+P468+P469+P470+P471+P472+P473+P474</f>
        <v>0</v>
      </c>
      <c r="Q463" s="28"/>
    </row>
    <row r="464" customFormat="false" ht="15.85" hidden="false" customHeight="true" outlineLevel="0" collapsed="false">
      <c r="A464" s="213"/>
      <c r="B464" s="105" t="s">
        <v>727</v>
      </c>
      <c r="C464" s="214" t="n">
        <f aca="false">D464+E464+H464+I464</f>
        <v>1159.92432</v>
      </c>
      <c r="D464" s="193" t="n">
        <v>0</v>
      </c>
      <c r="E464" s="193" t="n">
        <f aca="false">F464+G464</f>
        <v>0</v>
      </c>
      <c r="F464" s="193"/>
      <c r="G464" s="193"/>
      <c r="H464" s="194" t="n">
        <v>1159.92432</v>
      </c>
      <c r="I464" s="204" t="n">
        <v>0</v>
      </c>
      <c r="J464" s="194" t="n">
        <f aca="false">K464+L464+O464+P464</f>
        <v>1159.92432</v>
      </c>
      <c r="K464" s="194"/>
      <c r="L464" s="194" t="n">
        <f aca="false">M464+N464</f>
        <v>0</v>
      </c>
      <c r="M464" s="194" t="n">
        <v>0</v>
      </c>
      <c r="N464" s="194" t="n">
        <v>0</v>
      </c>
      <c r="O464" s="194" t="n">
        <v>1159.92432</v>
      </c>
      <c r="P464" s="194" t="n">
        <v>0</v>
      </c>
      <c r="Q464" s="42" t="s">
        <v>728</v>
      </c>
    </row>
    <row r="465" customFormat="false" ht="15.85" hidden="false" customHeight="false" outlineLevel="0" collapsed="false">
      <c r="A465" s="213"/>
      <c r="B465" s="105" t="s">
        <v>729</v>
      </c>
      <c r="C465" s="214" t="n">
        <f aca="false">D465+E465+H465+I465</f>
        <v>17673.222</v>
      </c>
      <c r="D465" s="193" t="n">
        <v>0</v>
      </c>
      <c r="E465" s="193" t="n">
        <f aca="false">F465+G465</f>
        <v>0</v>
      </c>
      <c r="F465" s="193"/>
      <c r="G465" s="193"/>
      <c r="H465" s="194" t="n">
        <v>17673.222</v>
      </c>
      <c r="I465" s="204" t="n">
        <v>0</v>
      </c>
      <c r="J465" s="194" t="n">
        <f aca="false">K465+L465+O465+P465</f>
        <v>17673.222</v>
      </c>
      <c r="K465" s="194"/>
      <c r="L465" s="194" t="n">
        <f aca="false">M465+N465</f>
        <v>0</v>
      </c>
      <c r="M465" s="194" t="n">
        <v>0</v>
      </c>
      <c r="N465" s="194" t="n">
        <v>0</v>
      </c>
      <c r="O465" s="194" t="n">
        <v>17673.222</v>
      </c>
      <c r="P465" s="194" t="n">
        <v>0</v>
      </c>
      <c r="Q465" s="42" t="s">
        <v>730</v>
      </c>
    </row>
    <row r="466" customFormat="false" ht="15.85" hidden="false" customHeight="false" outlineLevel="0" collapsed="false">
      <c r="A466" s="213"/>
      <c r="B466" s="105" t="s">
        <v>731</v>
      </c>
      <c r="C466" s="214" t="n">
        <f aca="false">D466+E466+H466+I466</f>
        <v>0</v>
      </c>
      <c r="D466" s="193" t="n">
        <v>0</v>
      </c>
      <c r="E466" s="193" t="n">
        <f aca="false">F466+G466</f>
        <v>0</v>
      </c>
      <c r="F466" s="193"/>
      <c r="G466" s="193"/>
      <c r="H466" s="194" t="n">
        <v>0</v>
      </c>
      <c r="I466" s="204" t="n">
        <v>0</v>
      </c>
      <c r="J466" s="194" t="n">
        <f aca="false">K466+L466+O466+P466</f>
        <v>0</v>
      </c>
      <c r="K466" s="194"/>
      <c r="L466" s="194" t="n">
        <f aca="false">M466+N466</f>
        <v>0</v>
      </c>
      <c r="M466" s="194" t="n">
        <v>0</v>
      </c>
      <c r="N466" s="194" t="n">
        <v>0</v>
      </c>
      <c r="O466" s="194" t="n">
        <v>0</v>
      </c>
      <c r="P466" s="194" t="n">
        <v>0</v>
      </c>
      <c r="Q466" s="42" t="s">
        <v>730</v>
      </c>
    </row>
    <row r="467" customFormat="false" ht="15.85" hidden="false" customHeight="false" outlineLevel="0" collapsed="false">
      <c r="A467" s="213"/>
      <c r="B467" s="105" t="s">
        <v>732</v>
      </c>
      <c r="C467" s="214" t="n">
        <f aca="false">D467+E467+H467+I467</f>
        <v>2109.1145</v>
      </c>
      <c r="D467" s="193" t="n">
        <v>0</v>
      </c>
      <c r="E467" s="193" t="n">
        <f aca="false">F467+G467</f>
        <v>0</v>
      </c>
      <c r="F467" s="193"/>
      <c r="G467" s="193"/>
      <c r="H467" s="194" t="n">
        <v>2109.1145</v>
      </c>
      <c r="I467" s="204" t="n">
        <v>0</v>
      </c>
      <c r="J467" s="194" t="n">
        <f aca="false">K467+L467+O467+P467</f>
        <v>2109.1145</v>
      </c>
      <c r="K467" s="194"/>
      <c r="L467" s="194" t="n">
        <f aca="false">M467+N467</f>
        <v>0</v>
      </c>
      <c r="M467" s="194" t="n">
        <v>0</v>
      </c>
      <c r="N467" s="194" t="n">
        <v>0</v>
      </c>
      <c r="O467" s="194" t="n">
        <v>2109.1145</v>
      </c>
      <c r="P467" s="194" t="n">
        <v>0</v>
      </c>
      <c r="Q467" s="42" t="s">
        <v>730</v>
      </c>
    </row>
    <row r="468" customFormat="false" ht="15.85" hidden="false" customHeight="false" outlineLevel="0" collapsed="false">
      <c r="A468" s="213"/>
      <c r="B468" s="105" t="s">
        <v>733</v>
      </c>
      <c r="C468" s="214" t="n">
        <f aca="false">D468+E468+H468+I468</f>
        <v>1830.58512</v>
      </c>
      <c r="D468" s="193" t="n">
        <v>0</v>
      </c>
      <c r="E468" s="193" t="n">
        <f aca="false">F468+G468</f>
        <v>0</v>
      </c>
      <c r="F468" s="193"/>
      <c r="G468" s="193"/>
      <c r="H468" s="194" t="n">
        <f aca="false">1996.4023-155.05166-10.76552</f>
        <v>1830.58512</v>
      </c>
      <c r="I468" s="204" t="n">
        <v>0</v>
      </c>
      <c r="J468" s="194" t="n">
        <f aca="false">K468+L468+O468+P468</f>
        <v>1830.58512</v>
      </c>
      <c r="K468" s="194"/>
      <c r="L468" s="194" t="n">
        <f aca="false">M468+N468</f>
        <v>0</v>
      </c>
      <c r="M468" s="194" t="n">
        <v>0</v>
      </c>
      <c r="N468" s="194" t="n">
        <v>0</v>
      </c>
      <c r="O468" s="194" t="n">
        <v>1830.58512</v>
      </c>
      <c r="P468" s="194" t="n">
        <v>0</v>
      </c>
      <c r="Q468" s="42" t="s">
        <v>730</v>
      </c>
    </row>
    <row r="469" customFormat="false" ht="15.85" hidden="false" customHeight="false" outlineLevel="0" collapsed="false">
      <c r="A469" s="213"/>
      <c r="B469" s="105" t="s">
        <v>734</v>
      </c>
      <c r="C469" s="214" t="n">
        <f aca="false">D469+E469+H469+I469</f>
        <v>200</v>
      </c>
      <c r="D469" s="193" t="n">
        <v>0</v>
      </c>
      <c r="E469" s="193" t="n">
        <f aca="false">F469+G469</f>
        <v>0</v>
      </c>
      <c r="F469" s="193"/>
      <c r="G469" s="193"/>
      <c r="H469" s="194" t="n">
        <v>200</v>
      </c>
      <c r="I469" s="204" t="n">
        <v>0</v>
      </c>
      <c r="J469" s="194" t="n">
        <f aca="false">K469+L469+O469+P469</f>
        <v>200</v>
      </c>
      <c r="K469" s="194"/>
      <c r="L469" s="194" t="n">
        <f aca="false">M469+N469</f>
        <v>0</v>
      </c>
      <c r="M469" s="194" t="n">
        <v>0</v>
      </c>
      <c r="N469" s="194" t="n">
        <v>0</v>
      </c>
      <c r="O469" s="194" t="n">
        <v>200</v>
      </c>
      <c r="P469" s="194" t="n">
        <v>0</v>
      </c>
      <c r="Q469" s="27" t="s">
        <v>735</v>
      </c>
    </row>
    <row r="470" customFormat="false" ht="15.85" hidden="false" customHeight="false" outlineLevel="0" collapsed="false">
      <c r="A470" s="213"/>
      <c r="B470" s="105" t="s">
        <v>736</v>
      </c>
      <c r="C470" s="214" t="n">
        <f aca="false">D470+E470+H470+I470</f>
        <v>262.6042</v>
      </c>
      <c r="D470" s="193" t="n">
        <v>0</v>
      </c>
      <c r="E470" s="193" t="n">
        <f aca="false">F470+G470</f>
        <v>0</v>
      </c>
      <c r="F470" s="193"/>
      <c r="G470" s="193"/>
      <c r="H470" s="194" t="n">
        <f aca="false">340.773-78.1688</f>
        <v>262.6042</v>
      </c>
      <c r="I470" s="204" t="n">
        <v>0</v>
      </c>
      <c r="J470" s="194" t="n">
        <f aca="false">K470+L470+O470+P470</f>
        <v>262.6042</v>
      </c>
      <c r="K470" s="194"/>
      <c r="L470" s="194" t="n">
        <f aca="false">M470+N470</f>
        <v>0</v>
      </c>
      <c r="M470" s="194" t="n">
        <v>0</v>
      </c>
      <c r="N470" s="194" t="n">
        <v>0</v>
      </c>
      <c r="O470" s="194" t="n">
        <v>262.6042</v>
      </c>
      <c r="P470" s="194"/>
      <c r="Q470" s="27" t="s">
        <v>737</v>
      </c>
    </row>
    <row r="471" customFormat="false" ht="15.85" hidden="false" customHeight="false" outlineLevel="0" collapsed="false">
      <c r="A471" s="213"/>
      <c r="B471" s="105" t="s">
        <v>738</v>
      </c>
      <c r="C471" s="214" t="n">
        <f aca="false">D471+E471+H471+I471</f>
        <v>277.714</v>
      </c>
      <c r="D471" s="193" t="n">
        <v>0</v>
      </c>
      <c r="E471" s="193" t="n">
        <f aca="false">F471+G471</f>
        <v>0</v>
      </c>
      <c r="F471" s="193"/>
      <c r="G471" s="193"/>
      <c r="H471" s="194" t="n">
        <f aca="false">159.431+118.283</f>
        <v>277.714</v>
      </c>
      <c r="I471" s="204" t="n">
        <v>0</v>
      </c>
      <c r="J471" s="194" t="n">
        <f aca="false">K471+L471+O471+P471</f>
        <v>277.714</v>
      </c>
      <c r="K471" s="194"/>
      <c r="L471" s="194" t="n">
        <f aca="false">M471+N471</f>
        <v>0</v>
      </c>
      <c r="M471" s="194" t="n">
        <v>0</v>
      </c>
      <c r="N471" s="194" t="n">
        <v>0</v>
      </c>
      <c r="O471" s="194" t="n">
        <v>277.714</v>
      </c>
      <c r="P471" s="194"/>
      <c r="Q471" s="27" t="s">
        <v>739</v>
      </c>
    </row>
    <row r="472" customFormat="false" ht="15.85" hidden="false" customHeight="false" outlineLevel="0" collapsed="false">
      <c r="A472" s="213"/>
      <c r="B472" s="105" t="s">
        <v>732</v>
      </c>
      <c r="C472" s="214" t="n">
        <f aca="false">D472+E472+H472+I472</f>
        <v>1940.84825</v>
      </c>
      <c r="D472" s="193" t="n">
        <v>0</v>
      </c>
      <c r="E472" s="193" t="n">
        <f aca="false">F472+G472</f>
        <v>0</v>
      </c>
      <c r="F472" s="193"/>
      <c r="G472" s="193"/>
      <c r="H472" s="194" t="n">
        <f aca="false">793.574+1230.04171-82.76746</f>
        <v>1940.84825</v>
      </c>
      <c r="I472" s="204" t="n">
        <v>0</v>
      </c>
      <c r="J472" s="194" t="n">
        <f aca="false">K472+L472+O472+P472</f>
        <v>1940.84825</v>
      </c>
      <c r="K472" s="194"/>
      <c r="L472" s="194" t="n">
        <f aca="false">M472+N472</f>
        <v>0</v>
      </c>
      <c r="M472" s="194" t="n">
        <v>0</v>
      </c>
      <c r="N472" s="194" t="n">
        <v>0</v>
      </c>
      <c r="O472" s="194" t="n">
        <v>1940.84825</v>
      </c>
      <c r="P472" s="194" t="n">
        <v>0</v>
      </c>
      <c r="Q472" s="27" t="s">
        <v>740</v>
      </c>
    </row>
    <row r="473" customFormat="false" ht="15.85" hidden="false" customHeight="false" outlineLevel="0" collapsed="false">
      <c r="A473" s="213"/>
      <c r="B473" s="105" t="s">
        <v>733</v>
      </c>
      <c r="C473" s="214" t="n">
        <f aca="false">D473+E473+H473+I473</f>
        <v>422.24366</v>
      </c>
      <c r="D473" s="193" t="n">
        <v>0</v>
      </c>
      <c r="E473" s="193" t="n">
        <f aca="false">F473+G473</f>
        <v>0</v>
      </c>
      <c r="F473" s="193"/>
      <c r="G473" s="193"/>
      <c r="H473" s="194" t="n">
        <f aca="false">96.318+325.92566</f>
        <v>422.24366</v>
      </c>
      <c r="I473" s="204" t="n">
        <v>0</v>
      </c>
      <c r="J473" s="194" t="n">
        <f aca="false">K473+L473+O473+P473</f>
        <v>422.24366</v>
      </c>
      <c r="K473" s="194"/>
      <c r="L473" s="194" t="n">
        <f aca="false">M473+N473</f>
        <v>0</v>
      </c>
      <c r="M473" s="194" t="n">
        <v>0</v>
      </c>
      <c r="N473" s="194" t="n">
        <v>0</v>
      </c>
      <c r="O473" s="194" t="n">
        <v>422.24366</v>
      </c>
      <c r="P473" s="194" t="n">
        <v>0</v>
      </c>
      <c r="Q473" s="27" t="s">
        <v>741</v>
      </c>
    </row>
    <row r="474" customFormat="false" ht="15.85" hidden="false" customHeight="false" outlineLevel="0" collapsed="false">
      <c r="A474" s="213"/>
      <c r="B474" s="105" t="s">
        <v>742</v>
      </c>
      <c r="C474" s="214" t="n">
        <f aca="false">D474+E474+H474+I474</f>
        <v>0</v>
      </c>
      <c r="D474" s="193" t="n">
        <v>0</v>
      </c>
      <c r="E474" s="193" t="n">
        <f aca="false">F474+G474</f>
        <v>0</v>
      </c>
      <c r="F474" s="193"/>
      <c r="G474" s="193"/>
      <c r="H474" s="194" t="n">
        <v>0</v>
      </c>
      <c r="I474" s="204" t="n">
        <v>0</v>
      </c>
      <c r="J474" s="194" t="n">
        <f aca="false">K474+L474+O474+P474</f>
        <v>0</v>
      </c>
      <c r="K474" s="194"/>
      <c r="L474" s="194" t="n">
        <f aca="false">M474+N474</f>
        <v>0</v>
      </c>
      <c r="M474" s="194" t="n">
        <v>0</v>
      </c>
      <c r="N474" s="194" t="n">
        <v>0</v>
      </c>
      <c r="O474" s="194" t="n">
        <v>0</v>
      </c>
      <c r="P474" s="194" t="n">
        <v>0</v>
      </c>
      <c r="Q474" s="27" t="s">
        <v>742</v>
      </c>
    </row>
    <row r="475" customFormat="false" ht="57.8" hidden="false" customHeight="false" outlineLevel="0" collapsed="false">
      <c r="A475" s="72" t="s">
        <v>59</v>
      </c>
      <c r="B475" s="212" t="s">
        <v>743</v>
      </c>
      <c r="C475" s="215"/>
      <c r="D475" s="215"/>
      <c r="E475" s="215"/>
      <c r="F475" s="215"/>
      <c r="G475" s="215"/>
      <c r="H475" s="215"/>
      <c r="I475" s="28"/>
      <c r="J475" s="28"/>
      <c r="K475" s="28"/>
      <c r="L475" s="28"/>
      <c r="M475" s="28"/>
      <c r="N475" s="28"/>
      <c r="O475" s="28"/>
      <c r="P475" s="28"/>
      <c r="Q475" s="116"/>
    </row>
    <row r="476" customFormat="false" ht="15" hidden="false" customHeight="false" outlineLevel="0" collapsed="false">
      <c r="A476" s="72"/>
      <c r="B476" s="116"/>
      <c r="C476" s="115" t="n">
        <f aca="false">C477+C478+C479+C480+C481+C482</f>
        <v>195.01735</v>
      </c>
      <c r="D476" s="115" t="n">
        <f aca="false">D477+D478+D479+D480+D481+D482</f>
        <v>0</v>
      </c>
      <c r="E476" s="115" t="n">
        <f aca="false">E477+E478+E479+E480+E481+E482</f>
        <v>0</v>
      </c>
      <c r="F476" s="115" t="n">
        <f aca="false">F477+F478+F479+F480+F481+F482</f>
        <v>0</v>
      </c>
      <c r="G476" s="115" t="n">
        <f aca="false">G477+G478+G479+G480+G481+G482</f>
        <v>0</v>
      </c>
      <c r="H476" s="115" t="n">
        <f aca="false">H477+H478+H479+H480+H481+H482</f>
        <v>195.01735</v>
      </c>
      <c r="I476" s="115" t="n">
        <f aca="false">I477+I478+I479+I480+I481+I482</f>
        <v>0</v>
      </c>
      <c r="J476" s="115" t="n">
        <f aca="false">J477+J478+J479+J480+J481+J482</f>
        <v>195.01735</v>
      </c>
      <c r="K476" s="115" t="n">
        <f aca="false">K477+K478+K479+K480+K481+K482</f>
        <v>0</v>
      </c>
      <c r="L476" s="115" t="n">
        <f aca="false">L477+L478+L479+L480+L481+L482</f>
        <v>0</v>
      </c>
      <c r="M476" s="115" t="n">
        <f aca="false">M477+M478+M479+M480+M481+M482</f>
        <v>0</v>
      </c>
      <c r="N476" s="115" t="n">
        <f aca="false">N477+N478+N479+N480+N481+N482</f>
        <v>0</v>
      </c>
      <c r="O476" s="115" t="n">
        <f aca="false">O477+O478+O479+O480+O481+O482</f>
        <v>195.01735</v>
      </c>
      <c r="P476" s="115" t="n">
        <f aca="false">P477+P478+P479+P480+P481+P482</f>
        <v>0</v>
      </c>
      <c r="Q476" s="116"/>
    </row>
    <row r="477" customFormat="false" ht="15.85" hidden="false" customHeight="false" outlineLevel="0" collapsed="false">
      <c r="A477" s="72"/>
      <c r="B477" s="105" t="s">
        <v>727</v>
      </c>
      <c r="C477" s="194" t="n">
        <f aca="false">D477+E477+H477+I477</f>
        <v>0</v>
      </c>
      <c r="D477" s="194" t="n">
        <v>0</v>
      </c>
      <c r="E477" s="194" t="n">
        <f aca="false">F477+G477</f>
        <v>0</v>
      </c>
      <c r="F477" s="216"/>
      <c r="G477" s="194"/>
      <c r="H477" s="194" t="n">
        <v>0</v>
      </c>
      <c r="I477" s="217"/>
      <c r="J477" s="194" t="n">
        <f aca="false">K477+L477+O477+P477</f>
        <v>0</v>
      </c>
      <c r="K477" s="194"/>
      <c r="L477" s="194" t="n">
        <f aca="false">M477+N477</f>
        <v>0</v>
      </c>
      <c r="M477" s="194" t="n">
        <v>0</v>
      </c>
      <c r="N477" s="194" t="n">
        <v>0</v>
      </c>
      <c r="O477" s="194" t="n">
        <v>0</v>
      </c>
      <c r="P477" s="194" t="n">
        <v>0</v>
      </c>
      <c r="Q477" s="27" t="s">
        <v>727</v>
      </c>
    </row>
    <row r="478" customFormat="false" ht="15.85" hidden="false" customHeight="false" outlineLevel="0" collapsed="false">
      <c r="A478" s="72"/>
      <c r="B478" s="105" t="s">
        <v>729</v>
      </c>
      <c r="C478" s="194" t="n">
        <f aca="false">D478+E478+H478+I478</f>
        <v>0</v>
      </c>
      <c r="D478" s="194" t="n">
        <v>0</v>
      </c>
      <c r="E478" s="194" t="n">
        <f aca="false">F478+G478</f>
        <v>0</v>
      </c>
      <c r="F478" s="216"/>
      <c r="G478" s="193"/>
      <c r="H478" s="194" t="n">
        <v>0</v>
      </c>
      <c r="I478" s="217"/>
      <c r="J478" s="194" t="n">
        <f aca="false">K478+L478+O478+P478</f>
        <v>0</v>
      </c>
      <c r="K478" s="194"/>
      <c r="L478" s="194" t="n">
        <f aca="false">M478+N478</f>
        <v>0</v>
      </c>
      <c r="M478" s="194" t="n">
        <v>0</v>
      </c>
      <c r="N478" s="194" t="n">
        <v>0</v>
      </c>
      <c r="O478" s="194" t="n">
        <v>0</v>
      </c>
      <c r="P478" s="194" t="n">
        <v>0</v>
      </c>
      <c r="Q478" s="27" t="s">
        <v>729</v>
      </c>
    </row>
    <row r="479" customFormat="false" ht="15.85" hidden="false" customHeight="false" outlineLevel="0" collapsed="false">
      <c r="A479" s="72"/>
      <c r="B479" s="105" t="s">
        <v>731</v>
      </c>
      <c r="C479" s="194" t="n">
        <f aca="false">D479+E479+H479+I479</f>
        <v>126.36635</v>
      </c>
      <c r="D479" s="194" t="n">
        <v>0</v>
      </c>
      <c r="E479" s="194" t="n">
        <f aca="false">F479+G479</f>
        <v>0</v>
      </c>
      <c r="F479" s="216"/>
      <c r="G479" s="193"/>
      <c r="H479" s="194" t="n">
        <f aca="false">400-273.63365</f>
        <v>126.36635</v>
      </c>
      <c r="I479" s="217"/>
      <c r="J479" s="194" t="n">
        <f aca="false">K479+L479+O479+P479</f>
        <v>126.36635</v>
      </c>
      <c r="K479" s="194"/>
      <c r="L479" s="194" t="n">
        <f aca="false">M479+N479</f>
        <v>0</v>
      </c>
      <c r="M479" s="194" t="n">
        <v>0</v>
      </c>
      <c r="N479" s="194" t="n">
        <v>0</v>
      </c>
      <c r="O479" s="194" t="n">
        <v>126.36635</v>
      </c>
      <c r="P479" s="194" t="n">
        <v>0</v>
      </c>
      <c r="Q479" s="27" t="s">
        <v>731</v>
      </c>
    </row>
    <row r="480" customFormat="false" ht="15.85" hidden="false" customHeight="false" outlineLevel="0" collapsed="false">
      <c r="A480" s="72"/>
      <c r="B480" s="105" t="s">
        <v>732</v>
      </c>
      <c r="C480" s="194" t="n">
        <f aca="false">D480+E480+H480+I480</f>
        <v>68.651</v>
      </c>
      <c r="D480" s="194" t="n">
        <v>0</v>
      </c>
      <c r="E480" s="194" t="n">
        <f aca="false">F480+G480</f>
        <v>0</v>
      </c>
      <c r="F480" s="216"/>
      <c r="G480" s="193"/>
      <c r="H480" s="194" t="n">
        <v>68.651</v>
      </c>
      <c r="I480" s="217"/>
      <c r="J480" s="194" t="n">
        <f aca="false">K480+L480+O480+P480</f>
        <v>68.651</v>
      </c>
      <c r="K480" s="194"/>
      <c r="L480" s="194" t="n">
        <f aca="false">M480+N480</f>
        <v>0</v>
      </c>
      <c r="M480" s="194" t="n">
        <v>0</v>
      </c>
      <c r="N480" s="194" t="n">
        <v>0</v>
      </c>
      <c r="O480" s="194" t="n">
        <v>68.651</v>
      </c>
      <c r="P480" s="194" t="n">
        <v>0</v>
      </c>
      <c r="Q480" s="27" t="s">
        <v>732</v>
      </c>
    </row>
    <row r="481" customFormat="false" ht="15.85" hidden="false" customHeight="false" outlineLevel="0" collapsed="false">
      <c r="A481" s="72"/>
      <c r="B481" s="105" t="s">
        <v>733</v>
      </c>
      <c r="C481" s="194" t="n">
        <f aca="false">D481+E481+H481+I481</f>
        <v>0</v>
      </c>
      <c r="D481" s="194" t="n">
        <v>0</v>
      </c>
      <c r="E481" s="194" t="n">
        <f aca="false">F481+G481</f>
        <v>0</v>
      </c>
      <c r="F481" s="216"/>
      <c r="G481" s="193"/>
      <c r="H481" s="194" t="n">
        <v>0</v>
      </c>
      <c r="I481" s="217"/>
      <c r="J481" s="194" t="n">
        <f aca="false">K481+L481+O481+P481</f>
        <v>0</v>
      </c>
      <c r="K481" s="194"/>
      <c r="L481" s="194" t="n">
        <f aca="false">M481+N481</f>
        <v>0</v>
      </c>
      <c r="M481" s="194" t="n">
        <v>0</v>
      </c>
      <c r="N481" s="194" t="n">
        <v>0</v>
      </c>
      <c r="O481" s="194" t="n">
        <v>0</v>
      </c>
      <c r="P481" s="194" t="n">
        <v>0</v>
      </c>
      <c r="Q481" s="27" t="s">
        <v>733</v>
      </c>
    </row>
    <row r="482" customFormat="false" ht="15.85" hidden="false" customHeight="false" outlineLevel="0" collapsed="false">
      <c r="A482" s="72"/>
      <c r="B482" s="105" t="s">
        <v>742</v>
      </c>
      <c r="C482" s="194" t="n">
        <f aca="false">D482+E482+H482+I482</f>
        <v>0</v>
      </c>
      <c r="D482" s="194" t="n">
        <v>0</v>
      </c>
      <c r="E482" s="194" t="n">
        <f aca="false">F482+G482</f>
        <v>0</v>
      </c>
      <c r="F482" s="216"/>
      <c r="G482" s="193"/>
      <c r="H482" s="194" t="n">
        <v>0</v>
      </c>
      <c r="I482" s="217"/>
      <c r="J482" s="194" t="n">
        <f aca="false">K482+L482+O482+P482</f>
        <v>0</v>
      </c>
      <c r="K482" s="194"/>
      <c r="L482" s="194" t="n">
        <f aca="false">M482+N482</f>
        <v>0</v>
      </c>
      <c r="M482" s="194" t="n">
        <v>0</v>
      </c>
      <c r="N482" s="194" t="n">
        <v>0</v>
      </c>
      <c r="O482" s="194" t="n">
        <v>0</v>
      </c>
      <c r="P482" s="194" t="n">
        <v>0</v>
      </c>
      <c r="Q482" s="27" t="s">
        <v>742</v>
      </c>
    </row>
    <row r="483" customFormat="false" ht="15" hidden="false" customHeight="false" outlineLevel="0" collapsed="false">
      <c r="A483" s="72"/>
      <c r="B483" s="116"/>
      <c r="C483" s="28"/>
      <c r="D483" s="28"/>
      <c r="E483" s="28"/>
      <c r="F483" s="28"/>
      <c r="G483" s="28"/>
      <c r="H483" s="28"/>
      <c r="I483" s="28"/>
      <c r="J483" s="28"/>
      <c r="K483" s="28"/>
      <c r="L483" s="28"/>
      <c r="M483" s="28"/>
      <c r="N483" s="28"/>
      <c r="O483" s="28"/>
      <c r="P483" s="28"/>
      <c r="Q483" s="116"/>
    </row>
    <row r="484" customFormat="false" ht="15.85" hidden="false" customHeight="false" outlineLevel="0" collapsed="false">
      <c r="A484" s="72"/>
      <c r="B484" s="116"/>
      <c r="C484" s="193" t="n">
        <v>0</v>
      </c>
      <c r="D484" s="193" t="n">
        <v>0</v>
      </c>
      <c r="E484" s="193" t="n">
        <v>0</v>
      </c>
      <c r="F484" s="193" t="n">
        <v>0</v>
      </c>
      <c r="G484" s="193" t="n">
        <v>0</v>
      </c>
      <c r="H484" s="193" t="n">
        <v>0</v>
      </c>
      <c r="I484" s="193" t="n">
        <v>0</v>
      </c>
      <c r="J484" s="193" t="n">
        <v>0</v>
      </c>
      <c r="K484" s="193" t="n">
        <v>0</v>
      </c>
      <c r="L484" s="193" t="n">
        <v>0</v>
      </c>
      <c r="M484" s="193" t="n">
        <v>0</v>
      </c>
      <c r="N484" s="193" t="n">
        <v>0</v>
      </c>
      <c r="O484" s="193" t="n">
        <v>0</v>
      </c>
      <c r="P484" s="193" t="n">
        <v>0</v>
      </c>
      <c r="Q484" s="116"/>
    </row>
    <row r="485" customFormat="false" ht="15.85" hidden="false" customHeight="false" outlineLevel="0" collapsed="false">
      <c r="A485" s="72"/>
      <c r="B485" s="105" t="s">
        <v>727</v>
      </c>
      <c r="C485" s="194" t="n">
        <v>0</v>
      </c>
      <c r="D485" s="194" t="n">
        <v>0</v>
      </c>
      <c r="E485" s="194" t="n">
        <v>0</v>
      </c>
      <c r="F485" s="194" t="n">
        <v>0</v>
      </c>
      <c r="G485" s="194" t="n">
        <v>0</v>
      </c>
      <c r="H485" s="194" t="n">
        <v>0</v>
      </c>
      <c r="I485" s="194" t="n">
        <v>0</v>
      </c>
      <c r="J485" s="194" t="n">
        <v>0</v>
      </c>
      <c r="K485" s="194" t="n">
        <v>0</v>
      </c>
      <c r="L485" s="194" t="n">
        <v>0</v>
      </c>
      <c r="M485" s="194" t="n">
        <v>0</v>
      </c>
      <c r="N485" s="194" t="n">
        <v>0</v>
      </c>
      <c r="O485" s="194" t="n">
        <v>0</v>
      </c>
      <c r="P485" s="194" t="n">
        <v>0</v>
      </c>
      <c r="Q485" s="27" t="s">
        <v>730</v>
      </c>
    </row>
    <row r="486" customFormat="false" ht="15.85" hidden="false" customHeight="false" outlineLevel="0" collapsed="false">
      <c r="A486" s="72"/>
      <c r="B486" s="105" t="s">
        <v>729</v>
      </c>
      <c r="C486" s="194" t="n">
        <v>0</v>
      </c>
      <c r="D486" s="194" t="n">
        <v>0</v>
      </c>
      <c r="E486" s="194" t="n">
        <v>0</v>
      </c>
      <c r="F486" s="194" t="n">
        <v>0</v>
      </c>
      <c r="G486" s="194" t="n">
        <v>0</v>
      </c>
      <c r="H486" s="194" t="n">
        <v>0</v>
      </c>
      <c r="I486" s="194" t="n">
        <v>0</v>
      </c>
      <c r="J486" s="194" t="n">
        <v>0</v>
      </c>
      <c r="K486" s="194" t="n">
        <v>0</v>
      </c>
      <c r="L486" s="194" t="n">
        <v>0</v>
      </c>
      <c r="M486" s="194" t="n">
        <v>0</v>
      </c>
      <c r="N486" s="194" t="n">
        <v>0</v>
      </c>
      <c r="O486" s="194" t="n">
        <v>0</v>
      </c>
      <c r="P486" s="194" t="n">
        <v>0</v>
      </c>
      <c r="Q486" s="27" t="s">
        <v>730</v>
      </c>
    </row>
    <row r="487" customFormat="false" ht="15.85" hidden="false" customHeight="false" outlineLevel="0" collapsed="false">
      <c r="A487" s="72"/>
      <c r="B487" s="105" t="s">
        <v>731</v>
      </c>
      <c r="C487" s="194" t="n">
        <v>0</v>
      </c>
      <c r="D487" s="194" t="n">
        <v>0</v>
      </c>
      <c r="E487" s="194" t="n">
        <v>0</v>
      </c>
      <c r="F487" s="194" t="n">
        <v>0</v>
      </c>
      <c r="G487" s="194" t="n">
        <v>0</v>
      </c>
      <c r="H487" s="194" t="n">
        <v>0</v>
      </c>
      <c r="I487" s="194" t="n">
        <v>0</v>
      </c>
      <c r="J487" s="194" t="n">
        <v>0</v>
      </c>
      <c r="K487" s="194" t="n">
        <v>0</v>
      </c>
      <c r="L487" s="194" t="n">
        <v>0</v>
      </c>
      <c r="M487" s="194" t="n">
        <v>0</v>
      </c>
      <c r="N487" s="194" t="n">
        <v>0</v>
      </c>
      <c r="O487" s="194" t="n">
        <v>0</v>
      </c>
      <c r="P487" s="194" t="n">
        <v>0</v>
      </c>
      <c r="Q487" s="27" t="s">
        <v>730</v>
      </c>
    </row>
    <row r="488" customFormat="false" ht="15.85" hidden="false" customHeight="false" outlineLevel="0" collapsed="false">
      <c r="A488" s="72"/>
      <c r="B488" s="105" t="s">
        <v>732</v>
      </c>
      <c r="C488" s="194" t="n">
        <v>0</v>
      </c>
      <c r="D488" s="194" t="n">
        <v>0</v>
      </c>
      <c r="E488" s="194" t="n">
        <v>0</v>
      </c>
      <c r="F488" s="194" t="n">
        <v>0</v>
      </c>
      <c r="G488" s="194" t="n">
        <v>0</v>
      </c>
      <c r="H488" s="194" t="n">
        <v>0</v>
      </c>
      <c r="I488" s="194" t="n">
        <v>0</v>
      </c>
      <c r="J488" s="194" t="n">
        <v>0</v>
      </c>
      <c r="K488" s="194" t="n">
        <v>0</v>
      </c>
      <c r="L488" s="194" t="n">
        <v>0</v>
      </c>
      <c r="M488" s="194" t="n">
        <v>0</v>
      </c>
      <c r="N488" s="194" t="n">
        <v>0</v>
      </c>
      <c r="O488" s="194" t="n">
        <v>0</v>
      </c>
      <c r="P488" s="194" t="n">
        <v>0</v>
      </c>
      <c r="Q488" s="27" t="s">
        <v>730</v>
      </c>
    </row>
    <row r="489" customFormat="false" ht="15.85" hidden="false" customHeight="false" outlineLevel="0" collapsed="false">
      <c r="A489" s="97"/>
      <c r="B489" s="105" t="s">
        <v>733</v>
      </c>
      <c r="C489" s="194" t="n">
        <v>0</v>
      </c>
      <c r="D489" s="194" t="n">
        <v>0</v>
      </c>
      <c r="E489" s="194" t="n">
        <v>0</v>
      </c>
      <c r="F489" s="194" t="n">
        <v>0</v>
      </c>
      <c r="G489" s="194" t="n">
        <v>0</v>
      </c>
      <c r="H489" s="194" t="n">
        <v>0</v>
      </c>
      <c r="I489" s="194" t="n">
        <v>0</v>
      </c>
      <c r="J489" s="194" t="n">
        <v>0</v>
      </c>
      <c r="K489" s="194" t="n">
        <v>0</v>
      </c>
      <c r="L489" s="194" t="n">
        <v>0</v>
      </c>
      <c r="M489" s="194" t="n">
        <v>0</v>
      </c>
      <c r="N489" s="194" t="n">
        <v>0</v>
      </c>
      <c r="O489" s="194" t="n">
        <v>0</v>
      </c>
      <c r="P489" s="194" t="n">
        <v>0</v>
      </c>
      <c r="Q489" s="27" t="s">
        <v>730</v>
      </c>
    </row>
    <row r="490" customFormat="false" ht="15.85" hidden="false" customHeight="false" outlineLevel="0" collapsed="false">
      <c r="A490" s="72"/>
      <c r="B490" s="105" t="s">
        <v>742</v>
      </c>
      <c r="C490" s="194" t="n">
        <v>0</v>
      </c>
      <c r="D490" s="194" t="n">
        <v>0</v>
      </c>
      <c r="E490" s="194" t="n">
        <v>0</v>
      </c>
      <c r="F490" s="194" t="n">
        <v>0</v>
      </c>
      <c r="G490" s="194" t="n">
        <v>0</v>
      </c>
      <c r="H490" s="194" t="n">
        <v>0</v>
      </c>
      <c r="I490" s="194" t="n">
        <v>0</v>
      </c>
      <c r="J490" s="194" t="n">
        <v>0</v>
      </c>
      <c r="K490" s="194" t="n">
        <v>0</v>
      </c>
      <c r="L490" s="194" t="n">
        <v>0</v>
      </c>
      <c r="M490" s="194" t="n">
        <v>0</v>
      </c>
      <c r="N490" s="194" t="n">
        <v>0</v>
      </c>
      <c r="O490" s="194" t="n">
        <v>0</v>
      </c>
      <c r="P490" s="194" t="n">
        <v>0</v>
      </c>
      <c r="Q490" s="27" t="s">
        <v>730</v>
      </c>
    </row>
    <row r="491" customFormat="false" ht="99.8" hidden="false" customHeight="false" outlineLevel="0" collapsed="false">
      <c r="A491" s="72" t="s">
        <v>61</v>
      </c>
      <c r="B491" s="105" t="s">
        <v>744</v>
      </c>
      <c r="C491" s="194" t="n">
        <f aca="false">C492+C493+C494+C495+C496+C497+C498+C499</f>
        <v>498</v>
      </c>
      <c r="D491" s="194" t="n">
        <f aca="false">D492+D493+D494+D495+D496+D497+D498+D499</f>
        <v>0</v>
      </c>
      <c r="E491" s="194" t="n">
        <f aca="false">E492+E493+E494+E495+E496+E497+E498+E499</f>
        <v>473</v>
      </c>
      <c r="F491" s="194" t="n">
        <f aca="false">F492+F493+F494+F495+F496+F497+F498+F499</f>
        <v>0</v>
      </c>
      <c r="G491" s="194" t="n">
        <f aca="false">G492+G493+G494+G495+G496+G497+G498+G499</f>
        <v>473</v>
      </c>
      <c r="H491" s="194" t="n">
        <f aca="false">H492+H493+H494+H495+H496+H497+H498+H499</f>
        <v>25</v>
      </c>
      <c r="I491" s="194" t="n">
        <f aca="false">I492+I493+I494+I495+I496+I497+I498+I499</f>
        <v>0</v>
      </c>
      <c r="J491" s="194" t="n">
        <f aca="false">J492+J493+J494+J495+J496+J497+J498+J499</f>
        <v>498</v>
      </c>
      <c r="K491" s="194" t="n">
        <f aca="false">K492+K493+K494+K495+K496+K497+K498+K499</f>
        <v>0</v>
      </c>
      <c r="L491" s="194" t="n">
        <f aca="false">L492+L493+L494+L495+L496+L497+L498+L499</f>
        <v>473</v>
      </c>
      <c r="M491" s="194" t="n">
        <f aca="false">M492+M493+M494+M495+M496+M497+M498+M499</f>
        <v>0</v>
      </c>
      <c r="N491" s="194" t="n">
        <f aca="false">N492+N493+N494+N495+N496+N497+N498+N499</f>
        <v>473</v>
      </c>
      <c r="O491" s="194" t="n">
        <f aca="false">O492+O493+O494+O495+O496+O497+O498+O499</f>
        <v>25</v>
      </c>
      <c r="P491" s="194" t="n">
        <f aca="false">P492+P493+P494+P495+P496+P497+P498+P499</f>
        <v>0</v>
      </c>
      <c r="Q491" s="218"/>
    </row>
    <row r="492" customFormat="false" ht="31.5" hidden="false" customHeight="true" outlineLevel="0" collapsed="false">
      <c r="A492" s="72" t="s">
        <v>745</v>
      </c>
      <c r="B492" s="105" t="s">
        <v>746</v>
      </c>
      <c r="C492" s="194" t="n">
        <f aca="false">D492+E492+H492+I492</f>
        <v>8.6</v>
      </c>
      <c r="D492" s="216" t="n">
        <v>0</v>
      </c>
      <c r="E492" s="194" t="n">
        <f aca="false">F492+G492</f>
        <v>0</v>
      </c>
      <c r="F492" s="216" t="n">
        <v>0</v>
      </c>
      <c r="G492" s="194" t="n">
        <v>0</v>
      </c>
      <c r="H492" s="194" t="n">
        <v>8.6</v>
      </c>
      <c r="I492" s="194" t="n">
        <v>0</v>
      </c>
      <c r="J492" s="193" t="n">
        <f aca="false">K492+L492+O492+P492</f>
        <v>8.6</v>
      </c>
      <c r="K492" s="216" t="n">
        <v>0</v>
      </c>
      <c r="L492" s="194" t="n">
        <f aca="false">M492+N492</f>
        <v>0</v>
      </c>
      <c r="M492" s="216" t="n">
        <v>0</v>
      </c>
      <c r="N492" s="194" t="n">
        <v>0</v>
      </c>
      <c r="O492" s="194" t="n">
        <v>8.6</v>
      </c>
      <c r="P492" s="194" t="n">
        <v>0</v>
      </c>
      <c r="Q492" s="105" t="s">
        <v>747</v>
      </c>
    </row>
    <row r="493" customFormat="false" ht="43.8" hidden="false" customHeight="false" outlineLevel="0" collapsed="false">
      <c r="A493" s="72"/>
      <c r="B493" s="105" t="s">
        <v>748</v>
      </c>
      <c r="C493" s="194" t="n">
        <f aca="false">D493+E493+H493+I493</f>
        <v>15.4</v>
      </c>
      <c r="D493" s="216" t="n">
        <v>0</v>
      </c>
      <c r="E493" s="194" t="n">
        <f aca="false">F493+G493</f>
        <v>15.4</v>
      </c>
      <c r="F493" s="216" t="n">
        <v>0</v>
      </c>
      <c r="G493" s="194" t="n">
        <v>15.4</v>
      </c>
      <c r="H493" s="194" t="n">
        <v>0</v>
      </c>
      <c r="I493" s="194" t="n">
        <v>0</v>
      </c>
      <c r="J493" s="193" t="n">
        <f aca="false">K493+L493+O493+P493</f>
        <v>15.4</v>
      </c>
      <c r="K493" s="216" t="n">
        <v>0</v>
      </c>
      <c r="L493" s="194" t="n">
        <f aca="false">M493+N493</f>
        <v>15.4</v>
      </c>
      <c r="M493" s="216" t="n">
        <v>0</v>
      </c>
      <c r="N493" s="194" t="n">
        <v>15.4</v>
      </c>
      <c r="O493" s="194" t="n">
        <v>0</v>
      </c>
      <c r="P493" s="194" t="n">
        <v>0</v>
      </c>
      <c r="Q493" s="105"/>
    </row>
    <row r="494" customFormat="false" ht="99.8" hidden="false" customHeight="false" outlineLevel="0" collapsed="false">
      <c r="A494" s="72" t="s">
        <v>749</v>
      </c>
      <c r="B494" s="105" t="s">
        <v>750</v>
      </c>
      <c r="C494" s="194" t="n">
        <f aca="false">D494+E494+H494+I494</f>
        <v>137.612</v>
      </c>
      <c r="D494" s="216" t="n">
        <v>0</v>
      </c>
      <c r="E494" s="194" t="n">
        <f aca="false">F494+G494</f>
        <v>137.612</v>
      </c>
      <c r="F494" s="216" t="n">
        <v>0</v>
      </c>
      <c r="G494" s="194" t="n">
        <f aca="false">100+37.612</f>
        <v>137.612</v>
      </c>
      <c r="H494" s="194" t="n">
        <v>0</v>
      </c>
      <c r="I494" s="194" t="n">
        <v>0</v>
      </c>
      <c r="J494" s="193" t="n">
        <f aca="false">K494+L494+O494+P494</f>
        <v>137.612</v>
      </c>
      <c r="K494" s="216" t="n">
        <v>0</v>
      </c>
      <c r="L494" s="194" t="n">
        <f aca="false">M494+N494</f>
        <v>137.612</v>
      </c>
      <c r="M494" s="216" t="n">
        <v>0</v>
      </c>
      <c r="N494" s="194" t="n">
        <v>137.612</v>
      </c>
      <c r="O494" s="194" t="n">
        <v>0</v>
      </c>
      <c r="P494" s="194" t="n">
        <v>0</v>
      </c>
      <c r="Q494" s="105"/>
    </row>
    <row r="495" customFormat="false" ht="71.8" hidden="false" customHeight="false" outlineLevel="0" collapsed="false">
      <c r="A495" s="72" t="s">
        <v>751</v>
      </c>
      <c r="B495" s="105" t="s">
        <v>752</v>
      </c>
      <c r="C495" s="194" t="n">
        <f aca="false">D495+E495+H495+I495</f>
        <v>131.693</v>
      </c>
      <c r="D495" s="216" t="n">
        <v>0</v>
      </c>
      <c r="E495" s="194" t="n">
        <f aca="false">F495+G495</f>
        <v>131.693</v>
      </c>
      <c r="F495" s="216" t="n">
        <v>0</v>
      </c>
      <c r="G495" s="194" t="n">
        <f aca="false">110.057+21.636</f>
        <v>131.693</v>
      </c>
      <c r="H495" s="194" t="n">
        <v>0</v>
      </c>
      <c r="I495" s="194" t="n">
        <v>0</v>
      </c>
      <c r="J495" s="193" t="n">
        <f aca="false">K495+L495+O495+P495</f>
        <v>131.693</v>
      </c>
      <c r="K495" s="216" t="n">
        <v>0</v>
      </c>
      <c r="L495" s="194" t="n">
        <f aca="false">M495+N495</f>
        <v>131.693</v>
      </c>
      <c r="M495" s="216" t="n">
        <v>0</v>
      </c>
      <c r="N495" s="194" t="n">
        <v>131.693</v>
      </c>
      <c r="O495" s="194" t="n">
        <v>0</v>
      </c>
      <c r="P495" s="194" t="n">
        <v>0</v>
      </c>
      <c r="Q495" s="105"/>
    </row>
    <row r="496" customFormat="false" ht="71.8" hidden="false" customHeight="false" outlineLevel="0" collapsed="false">
      <c r="A496" s="89" t="s">
        <v>753</v>
      </c>
      <c r="B496" s="105" t="s">
        <v>754</v>
      </c>
      <c r="C496" s="194" t="n">
        <f aca="false">D496+E496+H496+I496</f>
        <v>44.018</v>
      </c>
      <c r="D496" s="216" t="n">
        <v>0</v>
      </c>
      <c r="E496" s="194" t="n">
        <f aca="false">F496+G496</f>
        <v>36.039</v>
      </c>
      <c r="F496" s="216" t="n">
        <v>0</v>
      </c>
      <c r="G496" s="194" t="n">
        <f aca="false">82.943-46.904</f>
        <v>36.039</v>
      </c>
      <c r="H496" s="194" t="n">
        <f aca="false">16.579-8.6</f>
        <v>7.979</v>
      </c>
      <c r="I496" s="194" t="n">
        <v>0</v>
      </c>
      <c r="J496" s="193" t="n">
        <f aca="false">K496+L496+O496+P496</f>
        <v>44.018</v>
      </c>
      <c r="K496" s="216" t="n">
        <v>0</v>
      </c>
      <c r="L496" s="194" t="n">
        <f aca="false">M496+N496</f>
        <v>36.039</v>
      </c>
      <c r="M496" s="216" t="n">
        <v>0</v>
      </c>
      <c r="N496" s="194" t="n">
        <v>36.039</v>
      </c>
      <c r="O496" s="194" t="n">
        <v>7.979</v>
      </c>
      <c r="P496" s="194" t="n">
        <v>0</v>
      </c>
      <c r="Q496" s="105"/>
    </row>
    <row r="497" customFormat="false" ht="71.8" hidden="false" customHeight="false" outlineLevel="0" collapsed="false">
      <c r="A497" s="89"/>
      <c r="B497" s="105" t="s">
        <v>755</v>
      </c>
      <c r="C497" s="194" t="n">
        <f aca="false">D497+E497+H497+I497</f>
        <v>7.656</v>
      </c>
      <c r="D497" s="216" t="n">
        <v>0</v>
      </c>
      <c r="E497" s="194" t="n">
        <f aca="false">F497+G497</f>
        <v>7.656</v>
      </c>
      <c r="F497" s="216" t="n">
        <v>0</v>
      </c>
      <c r="G497" s="194" t="n">
        <v>7.656</v>
      </c>
      <c r="H497" s="194" t="n">
        <v>0</v>
      </c>
      <c r="I497" s="194" t="n">
        <v>0</v>
      </c>
      <c r="J497" s="193" t="n">
        <f aca="false">K497+L497+O497+P497</f>
        <v>7.656</v>
      </c>
      <c r="K497" s="216" t="n">
        <v>0</v>
      </c>
      <c r="L497" s="194" t="n">
        <f aca="false">M497+N497</f>
        <v>7.656</v>
      </c>
      <c r="M497" s="216" t="n">
        <v>0</v>
      </c>
      <c r="N497" s="194" t="n">
        <v>7.656</v>
      </c>
      <c r="O497" s="194"/>
      <c r="P497" s="194"/>
      <c r="Q497" s="105"/>
    </row>
    <row r="498" customFormat="false" ht="57.8" hidden="false" customHeight="false" outlineLevel="0" collapsed="false">
      <c r="A498" s="89"/>
      <c r="B498" s="105" t="s">
        <v>756</v>
      </c>
      <c r="C498" s="194" t="n">
        <f aca="false">D498+E498+H498+I498</f>
        <v>10.74</v>
      </c>
      <c r="D498" s="216" t="n">
        <v>0</v>
      </c>
      <c r="E498" s="194" t="n">
        <f aca="false">F498+G498</f>
        <v>10.74</v>
      </c>
      <c r="F498" s="216" t="n">
        <v>0</v>
      </c>
      <c r="G498" s="194" t="n">
        <v>10.74</v>
      </c>
      <c r="H498" s="194" t="n">
        <v>0</v>
      </c>
      <c r="I498" s="194" t="n">
        <v>0</v>
      </c>
      <c r="J498" s="193" t="n">
        <f aca="false">K498+L498+O498+P498</f>
        <v>10.74</v>
      </c>
      <c r="K498" s="216" t="n">
        <v>0</v>
      </c>
      <c r="L498" s="194" t="n">
        <f aca="false">M498+N498</f>
        <v>10.74</v>
      </c>
      <c r="M498" s="216" t="n">
        <v>0</v>
      </c>
      <c r="N498" s="194" t="n">
        <v>10.74</v>
      </c>
      <c r="O498" s="194" t="n">
        <v>0</v>
      </c>
      <c r="P498" s="194" t="n">
        <v>0</v>
      </c>
      <c r="Q498" s="105"/>
    </row>
    <row r="499" customFormat="false" ht="57.8" hidden="false" customHeight="false" outlineLevel="0" collapsed="false">
      <c r="A499" s="72" t="s">
        <v>757</v>
      </c>
      <c r="B499" s="105" t="s">
        <v>758</v>
      </c>
      <c r="C499" s="194" t="n">
        <f aca="false">D499+E499+H499+I499</f>
        <v>142.281</v>
      </c>
      <c r="D499" s="216" t="n">
        <v>0</v>
      </c>
      <c r="E499" s="194" t="n">
        <f aca="false">F499+G499</f>
        <v>133.86</v>
      </c>
      <c r="F499" s="216" t="n">
        <v>0</v>
      </c>
      <c r="G499" s="194" t="n">
        <v>133.86</v>
      </c>
      <c r="H499" s="194" t="n">
        <v>8.421</v>
      </c>
      <c r="I499" s="194" t="n">
        <v>0</v>
      </c>
      <c r="J499" s="193" t="n">
        <f aca="false">K499+L499+O499+P499</f>
        <v>142.281</v>
      </c>
      <c r="K499" s="216" t="n">
        <v>0</v>
      </c>
      <c r="L499" s="194" t="n">
        <f aca="false">M499+N499</f>
        <v>133.86</v>
      </c>
      <c r="M499" s="216" t="n">
        <v>0</v>
      </c>
      <c r="N499" s="194" t="n">
        <v>133.86</v>
      </c>
      <c r="O499" s="194" t="n">
        <v>8.421</v>
      </c>
      <c r="P499" s="194" t="n">
        <v>0</v>
      </c>
      <c r="Q499" s="105"/>
    </row>
    <row r="500" customFormat="false" ht="15" hidden="false" customHeight="false" outlineLevel="0" collapsed="false">
      <c r="A500" s="72"/>
      <c r="B500" s="105"/>
      <c r="C500" s="194"/>
      <c r="D500" s="194"/>
      <c r="E500" s="194"/>
      <c r="F500" s="194"/>
      <c r="G500" s="194"/>
      <c r="H500" s="194"/>
      <c r="I500" s="194"/>
      <c r="J500" s="194"/>
      <c r="K500" s="194"/>
      <c r="L500" s="194"/>
      <c r="M500" s="194"/>
      <c r="N500" s="194"/>
      <c r="O500" s="194"/>
      <c r="P500" s="194"/>
      <c r="Q500" s="218"/>
    </row>
    <row r="501" customFormat="false" ht="57.8" hidden="false" customHeight="false" outlineLevel="0" collapsed="false">
      <c r="A501" s="72" t="s">
        <v>195</v>
      </c>
      <c r="B501" s="192" t="s">
        <v>759</v>
      </c>
      <c r="C501" s="193" t="n">
        <f aca="false">C502+C503</f>
        <v>1014</v>
      </c>
      <c r="D501" s="193" t="n">
        <f aca="false">D502+D503</f>
        <v>0</v>
      </c>
      <c r="E501" s="193" t="n">
        <f aca="false">E502+E503</f>
        <v>963</v>
      </c>
      <c r="F501" s="193" t="n">
        <f aca="false">F502+F503</f>
        <v>0</v>
      </c>
      <c r="G501" s="193" t="n">
        <f aca="false">G502+G503</f>
        <v>963</v>
      </c>
      <c r="H501" s="193" t="n">
        <f aca="false">H502+H503</f>
        <v>51</v>
      </c>
      <c r="I501" s="193" t="n">
        <f aca="false">I502+I503</f>
        <v>0</v>
      </c>
      <c r="J501" s="193" t="n">
        <f aca="false">J502+J503</f>
        <v>1014</v>
      </c>
      <c r="K501" s="193" t="n">
        <f aca="false">K502+K503</f>
        <v>0</v>
      </c>
      <c r="L501" s="193" t="n">
        <f aca="false">L502+L503</f>
        <v>963</v>
      </c>
      <c r="M501" s="193" t="n">
        <f aca="false">M502+M503</f>
        <v>0</v>
      </c>
      <c r="N501" s="193" t="n">
        <f aca="false">N502+N503</f>
        <v>963</v>
      </c>
      <c r="O501" s="193" t="n">
        <f aca="false">O502+O503</f>
        <v>51</v>
      </c>
      <c r="P501" s="193" t="n">
        <f aca="false">P502+P503</f>
        <v>0</v>
      </c>
      <c r="Q501" s="218"/>
    </row>
    <row r="502" customFormat="false" ht="63" hidden="false" customHeight="true" outlineLevel="0" collapsed="false">
      <c r="A502" s="72" t="s">
        <v>760</v>
      </c>
      <c r="B502" s="105" t="s">
        <v>761</v>
      </c>
      <c r="C502" s="194" t="n">
        <f aca="false">D502+E502+H502+I502</f>
        <v>800.03218</v>
      </c>
      <c r="D502" s="216"/>
      <c r="E502" s="194" t="n">
        <f aca="false">F502+G502</f>
        <v>760.03</v>
      </c>
      <c r="F502" s="216"/>
      <c r="G502" s="194" t="n">
        <v>760.03</v>
      </c>
      <c r="H502" s="194" t="n">
        <v>40.00218</v>
      </c>
      <c r="I502" s="194"/>
      <c r="J502" s="193" t="n">
        <f aca="false">K502+L502+O502+P502</f>
        <v>800.03218</v>
      </c>
      <c r="K502" s="194"/>
      <c r="L502" s="193" t="n">
        <f aca="false">M502+N502</f>
        <v>760.03</v>
      </c>
      <c r="M502" s="194"/>
      <c r="N502" s="194" t="n">
        <v>760.03</v>
      </c>
      <c r="O502" s="194" t="n">
        <v>40.00218</v>
      </c>
      <c r="P502" s="194"/>
      <c r="Q502" s="105" t="s">
        <v>762</v>
      </c>
    </row>
    <row r="503" customFormat="false" ht="57.8" hidden="false" customHeight="false" outlineLevel="0" collapsed="false">
      <c r="A503" s="72" t="s">
        <v>763</v>
      </c>
      <c r="B503" s="105" t="s">
        <v>764</v>
      </c>
      <c r="C503" s="194" t="n">
        <f aca="false">D503+E503+H503+I503</f>
        <v>213.96782</v>
      </c>
      <c r="D503" s="216"/>
      <c r="E503" s="194" t="n">
        <f aca="false">F503+G503</f>
        <v>202.97</v>
      </c>
      <c r="F503" s="216"/>
      <c r="G503" s="194" t="n">
        <v>202.97</v>
      </c>
      <c r="H503" s="194" t="n">
        <v>10.99782</v>
      </c>
      <c r="I503" s="194"/>
      <c r="J503" s="193" t="n">
        <f aca="false">K503+L503+O503+P503</f>
        <v>213.96782</v>
      </c>
      <c r="K503" s="194"/>
      <c r="L503" s="193" t="n">
        <f aca="false">M503+N503</f>
        <v>202.97</v>
      </c>
      <c r="M503" s="194"/>
      <c r="N503" s="194" t="n">
        <v>202.97</v>
      </c>
      <c r="O503" s="194" t="n">
        <v>10.99782</v>
      </c>
      <c r="P503" s="194"/>
      <c r="Q503" s="105"/>
    </row>
    <row r="504" customFormat="false" ht="15.85" hidden="false" customHeight="false" outlineLevel="0" collapsed="false">
      <c r="A504" s="85" t="s">
        <v>765</v>
      </c>
      <c r="B504" s="85"/>
      <c r="C504" s="193" t="n">
        <f aca="false">C501+C491+C476+C463</f>
        <v>27583.2734</v>
      </c>
      <c r="D504" s="193" t="n">
        <f aca="false">D501+D491+D476+D463</f>
        <v>0</v>
      </c>
      <c r="E504" s="193" t="n">
        <f aca="false">E501+E491+E476+E463</f>
        <v>1436</v>
      </c>
      <c r="F504" s="193" t="n">
        <f aca="false">F501+F491+F476+F463</f>
        <v>0</v>
      </c>
      <c r="G504" s="193" t="n">
        <f aca="false">G501+G491+G476+G463</f>
        <v>1436</v>
      </c>
      <c r="H504" s="193" t="n">
        <f aca="false">H501+H491+H476+H463</f>
        <v>26147.2734</v>
      </c>
      <c r="I504" s="193" t="n">
        <f aca="false">I501+I491+I476+I463</f>
        <v>0</v>
      </c>
      <c r="J504" s="193" t="n">
        <f aca="false">J501+J491+J476+J463</f>
        <v>27583.2734</v>
      </c>
      <c r="K504" s="193" t="n">
        <f aca="false">K501+K491+K476+K463</f>
        <v>0</v>
      </c>
      <c r="L504" s="193" t="n">
        <f aca="false">L501+L491+L476+L463</f>
        <v>1436</v>
      </c>
      <c r="M504" s="193" t="n">
        <f aca="false">M501+M491+M476+M463</f>
        <v>0</v>
      </c>
      <c r="N504" s="193" t="n">
        <f aca="false">N501+N491+N476+N463</f>
        <v>1436</v>
      </c>
      <c r="O504" s="193" t="n">
        <f aca="false">O501+O491+O476+O463</f>
        <v>26147.2734</v>
      </c>
      <c r="P504" s="193" t="n">
        <f aca="false">P501+P491+P476+P463</f>
        <v>0</v>
      </c>
      <c r="Q504" s="218"/>
    </row>
    <row r="505" customFormat="false" ht="15.75" hidden="false" customHeight="false" outlineLevel="0" collapsed="false">
      <c r="B505" s="219"/>
      <c r="C505" s="219"/>
      <c r="D505" s="219"/>
      <c r="E505" s="219"/>
      <c r="F505" s="219"/>
      <c r="G505" s="219"/>
      <c r="H505" s="219"/>
      <c r="I505" s="219"/>
      <c r="J505" s="219"/>
      <c r="K505" s="219"/>
      <c r="L505" s="219"/>
      <c r="M505" s="219"/>
      <c r="N505" s="219"/>
      <c r="O505" s="219"/>
      <c r="P505" s="219"/>
    </row>
    <row r="506" customFormat="false" ht="15.75" hidden="false" customHeight="true" outlineLevel="0" collapsed="false">
      <c r="A506" s="72"/>
      <c r="B506" s="6" t="s">
        <v>766</v>
      </c>
      <c r="C506" s="6"/>
      <c r="D506" s="6"/>
      <c r="E506" s="6"/>
      <c r="F506" s="6"/>
      <c r="G506" s="6"/>
      <c r="H506" s="6"/>
      <c r="I506" s="6"/>
      <c r="J506" s="6"/>
      <c r="K506" s="6"/>
      <c r="L506" s="6"/>
      <c r="M506" s="6"/>
      <c r="N506" s="6"/>
      <c r="O506" s="6"/>
      <c r="P506" s="6"/>
      <c r="Q506" s="28"/>
    </row>
    <row r="507" customFormat="false" ht="43.8" hidden="false" customHeight="false" outlineLevel="0" collapsed="false">
      <c r="A507" s="72"/>
      <c r="B507" s="212" t="s">
        <v>767</v>
      </c>
      <c r="C507" s="115" t="n">
        <f aca="false">C508+C509+C510+C511+C512+C513+C516+C514+C515</f>
        <v>229770.53044</v>
      </c>
      <c r="D507" s="115" t="n">
        <f aca="false">D508+D509+D510+D511+D512+D513+D516</f>
        <v>150533.8</v>
      </c>
      <c r="E507" s="115" t="n">
        <f aca="false">E508+E509+E510+E511+E512+E513+E516</f>
        <v>1276.052</v>
      </c>
      <c r="F507" s="115" t="n">
        <f aca="false">F508+F509+F510+F511+F512+F513+F516</f>
        <v>0</v>
      </c>
      <c r="G507" s="115" t="n">
        <f aca="false">G508+G509+G510+G511+G512+G513+G516</f>
        <v>1276.052</v>
      </c>
      <c r="H507" s="115" t="n">
        <f aca="false">H508+H509+H510+H511+H512+H513+H516+H514+H515</f>
        <v>77960.67844</v>
      </c>
      <c r="I507" s="115" t="n">
        <f aca="false">I508+I509+I510+I511+I512+I513+I516</f>
        <v>0</v>
      </c>
      <c r="J507" s="115" t="n">
        <f aca="false">J508+J509+J510+J511+J512+J513+J516+J514+J515</f>
        <v>229770.53044</v>
      </c>
      <c r="K507" s="115" t="n">
        <f aca="false">K508+K509+K510+K511+K512+K513+K516</f>
        <v>150533.8</v>
      </c>
      <c r="L507" s="115" t="n">
        <f aca="false">L508+L509+L510+L511+L512+L513+L516</f>
        <v>1276.052</v>
      </c>
      <c r="M507" s="115" t="n">
        <f aca="false">M508+M509+M510+M511+M512+M513+M516</f>
        <v>0</v>
      </c>
      <c r="N507" s="115" t="n">
        <f aca="false">N508+N509+N510+N511+N512+N513+N516</f>
        <v>1276.052</v>
      </c>
      <c r="O507" s="115" t="n">
        <f aca="false">O508+O509+O510+O511+O512+O513+O516</f>
        <v>72506.08698</v>
      </c>
      <c r="P507" s="115" t="n">
        <f aca="false">P508+P509+P510+P511+P512+P513+P516</f>
        <v>0</v>
      </c>
      <c r="Q507" s="28"/>
    </row>
    <row r="508" customFormat="false" ht="15.85" hidden="false" customHeight="false" outlineLevel="0" collapsed="false">
      <c r="A508" s="72"/>
      <c r="B508" s="105" t="s">
        <v>768</v>
      </c>
      <c r="C508" s="220" t="n">
        <f aca="false">D508+E508+H508+I508</f>
        <v>24241.684</v>
      </c>
      <c r="D508" s="221" t="n">
        <f aca="false">13252.661+469.6+651</f>
        <v>14373.261</v>
      </c>
      <c r="E508" s="222" t="n">
        <f aca="false">F508+G508</f>
        <v>0</v>
      </c>
      <c r="F508" s="223" t="n">
        <v>0</v>
      </c>
      <c r="G508" s="221" t="n">
        <v>0</v>
      </c>
      <c r="H508" s="221" t="n">
        <f aca="false">9772.615+95.808</f>
        <v>9868.423</v>
      </c>
      <c r="I508" s="221" t="n">
        <v>0</v>
      </c>
      <c r="J508" s="221" t="n">
        <f aca="false">K508+L508+O508+P508</f>
        <v>24241.684</v>
      </c>
      <c r="K508" s="221" t="n">
        <f aca="false">13252.661+469.6+651</f>
        <v>14373.261</v>
      </c>
      <c r="L508" s="221" t="n">
        <f aca="false">M508+N508</f>
        <v>0</v>
      </c>
      <c r="M508" s="221" t="n">
        <v>0</v>
      </c>
      <c r="N508" s="221" t="n">
        <v>0</v>
      </c>
      <c r="O508" s="221" t="n">
        <f aca="false">9772.615+95.808</f>
        <v>9868.423</v>
      </c>
      <c r="P508" s="224" t="n">
        <v>0</v>
      </c>
      <c r="Q508" s="28"/>
    </row>
    <row r="509" customFormat="false" ht="15.85" hidden="false" customHeight="false" outlineLevel="0" collapsed="false">
      <c r="A509" s="72"/>
      <c r="B509" s="105" t="s">
        <v>769</v>
      </c>
      <c r="C509" s="220" t="n">
        <f aca="false">D509+E509+H509+I509</f>
        <v>49871.14725</v>
      </c>
      <c r="D509" s="221" t="n">
        <f aca="false">29522.977+117.4-651</f>
        <v>28989.377</v>
      </c>
      <c r="E509" s="222" t="n">
        <f aca="false">F509+G509</f>
        <v>0</v>
      </c>
      <c r="F509" s="225" t="n">
        <v>0</v>
      </c>
      <c r="G509" s="221" t="n">
        <v>0</v>
      </c>
      <c r="H509" s="221" t="n">
        <f aca="false">20576.83525+20+284.935</f>
        <v>20881.77025</v>
      </c>
      <c r="I509" s="221" t="n">
        <v>0</v>
      </c>
      <c r="J509" s="221" t="n">
        <f aca="false">K509+L509+O509+P509</f>
        <v>49871.14725</v>
      </c>
      <c r="K509" s="221" t="n">
        <f aca="false">29522.977+117.4-651</f>
        <v>28989.377</v>
      </c>
      <c r="L509" s="221" t="n">
        <f aca="false">M509+N509</f>
        <v>0</v>
      </c>
      <c r="M509" s="221" t="n">
        <v>0</v>
      </c>
      <c r="N509" s="221" t="n">
        <v>0</v>
      </c>
      <c r="O509" s="221" t="n">
        <f aca="false">20576.83525+20+284.935</f>
        <v>20881.77025</v>
      </c>
      <c r="P509" s="226" t="n">
        <v>0</v>
      </c>
      <c r="Q509" s="28"/>
    </row>
    <row r="510" customFormat="false" ht="15.85" hidden="false" customHeight="false" outlineLevel="0" collapsed="false">
      <c r="A510" s="72"/>
      <c r="B510" s="105" t="s">
        <v>770</v>
      </c>
      <c r="C510" s="220" t="n">
        <f aca="false">D510+E510+H510+I510</f>
        <v>29872.57956</v>
      </c>
      <c r="D510" s="221" t="n">
        <f aca="false">15424.362+117.4</f>
        <v>15541.762</v>
      </c>
      <c r="E510" s="222" t="n">
        <f aca="false">F510+G510</f>
        <v>0</v>
      </c>
      <c r="F510" s="225" t="n">
        <v>0</v>
      </c>
      <c r="G510" s="221" t="n">
        <v>0</v>
      </c>
      <c r="H510" s="221" t="n">
        <f aca="false">13528.982-1.65244+803.488</f>
        <v>14330.81756</v>
      </c>
      <c r="I510" s="221" t="n">
        <v>0</v>
      </c>
      <c r="J510" s="221" t="n">
        <f aca="false">K510+L510+O510+P510</f>
        <v>29872.57956</v>
      </c>
      <c r="K510" s="221" t="n">
        <f aca="false">15424.362+117.4</f>
        <v>15541.762</v>
      </c>
      <c r="L510" s="221" t="n">
        <f aca="false">M510+N510</f>
        <v>0</v>
      </c>
      <c r="M510" s="221" t="n">
        <v>0</v>
      </c>
      <c r="N510" s="221" t="n">
        <v>0</v>
      </c>
      <c r="O510" s="221" t="n">
        <f aca="false">13528.982-1.65244+803.488</f>
        <v>14330.81756</v>
      </c>
      <c r="P510" s="226" t="n">
        <v>0</v>
      </c>
      <c r="Q510" s="28"/>
    </row>
    <row r="511" customFormat="false" ht="15.85" hidden="false" customHeight="false" outlineLevel="0" collapsed="false">
      <c r="A511" s="72"/>
      <c r="B511" s="105" t="s">
        <v>740</v>
      </c>
      <c r="C511" s="220" t="n">
        <f aca="false">D511+E511+H511+I511</f>
        <v>49171.80562</v>
      </c>
      <c r="D511" s="221" t="n">
        <f aca="false">39746.014+486.427+1812.116</f>
        <v>42044.557</v>
      </c>
      <c r="E511" s="222" t="n">
        <f aca="false">F511+G511</f>
        <v>0</v>
      </c>
      <c r="F511" s="225" t="n">
        <v>0</v>
      </c>
      <c r="G511" s="221" t="n">
        <v>0</v>
      </c>
      <c r="H511" s="221" t="n">
        <f aca="false">6993.76062+133.488</f>
        <v>7127.24862</v>
      </c>
      <c r="I511" s="221" t="n">
        <v>0</v>
      </c>
      <c r="J511" s="221" t="n">
        <f aca="false">K511+L511+O511+P511</f>
        <v>49171.80562</v>
      </c>
      <c r="K511" s="221" t="n">
        <f aca="false">39746.014+486.427+1812.116</f>
        <v>42044.557</v>
      </c>
      <c r="L511" s="221" t="n">
        <f aca="false">M511+N511</f>
        <v>0</v>
      </c>
      <c r="M511" s="221" t="n">
        <v>0</v>
      </c>
      <c r="N511" s="221" t="n">
        <v>0</v>
      </c>
      <c r="O511" s="221" t="n">
        <f aca="false">6993.76062+133.488</f>
        <v>7127.24862</v>
      </c>
      <c r="P511" s="224" t="n">
        <v>0</v>
      </c>
      <c r="Q511" s="28"/>
    </row>
    <row r="512" customFormat="false" ht="15.85" hidden="false" customHeight="false" outlineLevel="0" collapsed="false">
      <c r="A512" s="72"/>
      <c r="B512" s="105" t="s">
        <v>741</v>
      </c>
      <c r="C512" s="220" t="n">
        <f aca="false">D512+E512+H512+I512</f>
        <v>57432.95017</v>
      </c>
      <c r="D512" s="221" t="n">
        <f aca="false">46911.986+528.073+2144.784</f>
        <v>49584.843</v>
      </c>
      <c r="E512" s="222" t="n">
        <f aca="false">F512+G512</f>
        <v>0</v>
      </c>
      <c r="F512" s="225" t="n">
        <v>0</v>
      </c>
      <c r="G512" s="221" t="n">
        <v>0</v>
      </c>
      <c r="H512" s="221" t="n">
        <f aca="false">7595.99717+252.11</f>
        <v>7848.10717</v>
      </c>
      <c r="I512" s="221" t="n">
        <v>0</v>
      </c>
      <c r="J512" s="221" t="n">
        <f aca="false">K512+L512+O512+P512</f>
        <v>57432.95017</v>
      </c>
      <c r="K512" s="221" t="n">
        <f aca="false">46911.986+528.073+2144.784</f>
        <v>49584.843</v>
      </c>
      <c r="L512" s="221" t="n">
        <f aca="false">M512+N512</f>
        <v>0</v>
      </c>
      <c r="M512" s="221" t="n">
        <v>0</v>
      </c>
      <c r="N512" s="221" t="n">
        <v>0</v>
      </c>
      <c r="O512" s="221" t="n">
        <f aca="false">7595.99717+252.11</f>
        <v>7848.10717</v>
      </c>
      <c r="P512" s="226" t="n">
        <v>0</v>
      </c>
      <c r="Q512" s="28"/>
    </row>
    <row r="513" customFormat="false" ht="15.85" hidden="false" customHeight="false" outlineLevel="0" collapsed="false">
      <c r="A513" s="72"/>
      <c r="B513" s="192" t="s">
        <v>771</v>
      </c>
      <c r="C513" s="220" t="n">
        <f aca="false">D513+E513+H513+I513</f>
        <v>5966.10009</v>
      </c>
      <c r="D513" s="221" t="n">
        <v>0</v>
      </c>
      <c r="E513" s="222" t="n">
        <f aca="false">F513+G513</f>
        <v>0</v>
      </c>
      <c r="F513" s="225" t="n">
        <v>0</v>
      </c>
      <c r="G513" s="221" t="n">
        <v>0</v>
      </c>
      <c r="H513" s="221" t="n">
        <f aca="false">5379.468+264.33597+322.29612</f>
        <v>5966.10009</v>
      </c>
      <c r="I513" s="221" t="n">
        <v>0</v>
      </c>
      <c r="J513" s="221" t="n">
        <f aca="false">K513+L513+O513+P513</f>
        <v>5966.10009</v>
      </c>
      <c r="K513" s="221" t="n">
        <v>0</v>
      </c>
      <c r="L513" s="221" t="n">
        <f aca="false">M513+N513</f>
        <v>0</v>
      </c>
      <c r="M513" s="221" t="n">
        <v>0</v>
      </c>
      <c r="N513" s="221" t="n">
        <v>0</v>
      </c>
      <c r="O513" s="221" t="n">
        <f aca="false">5379.468+264.33597+322.29612</f>
        <v>5966.10009</v>
      </c>
      <c r="P513" s="227" t="n">
        <v>0</v>
      </c>
      <c r="Q513" s="28"/>
    </row>
    <row r="514" customFormat="false" ht="15.85" hidden="false" customHeight="false" outlineLevel="0" collapsed="false">
      <c r="A514" s="72"/>
      <c r="B514" s="192" t="s">
        <v>772</v>
      </c>
      <c r="C514" s="220" t="n">
        <f aca="false">D514+E514+H514+I514</f>
        <v>59.5</v>
      </c>
      <c r="D514" s="221" t="n">
        <v>0</v>
      </c>
      <c r="E514" s="222" t="n">
        <f aca="false">F514+G514</f>
        <v>0</v>
      </c>
      <c r="F514" s="225" t="n">
        <v>0</v>
      </c>
      <c r="G514" s="221" t="n">
        <v>0</v>
      </c>
      <c r="H514" s="221" t="n">
        <v>59.5</v>
      </c>
      <c r="I514" s="221" t="n">
        <v>0</v>
      </c>
      <c r="J514" s="221" t="n">
        <f aca="false">K514+L514+O514+P514</f>
        <v>59.5</v>
      </c>
      <c r="K514" s="221" t="n">
        <v>0</v>
      </c>
      <c r="L514" s="221" t="n">
        <f aca="false">M514+N514</f>
        <v>0</v>
      </c>
      <c r="M514" s="221" t="n">
        <v>0</v>
      </c>
      <c r="N514" s="221" t="n">
        <v>0</v>
      </c>
      <c r="O514" s="221" t="n">
        <v>59.5</v>
      </c>
      <c r="P514" s="227" t="n">
        <v>0</v>
      </c>
      <c r="Q514" s="28"/>
    </row>
    <row r="515" customFormat="false" ht="15.85" hidden="false" customHeight="false" outlineLevel="0" collapsed="false">
      <c r="A515" s="72"/>
      <c r="B515" s="192" t="s">
        <v>773</v>
      </c>
      <c r="C515" s="220" t="n">
        <f aca="false">D515+E515+H515+I515</f>
        <v>5395.09146</v>
      </c>
      <c r="D515" s="221" t="n">
        <v>0</v>
      </c>
      <c r="E515" s="222" t="n">
        <f aca="false">F515+G515</f>
        <v>0</v>
      </c>
      <c r="F515" s="225" t="n">
        <v>0</v>
      </c>
      <c r="G515" s="221" t="n">
        <v>0</v>
      </c>
      <c r="H515" s="221" t="n">
        <f aca="false">5746.63146-351.54</f>
        <v>5395.09146</v>
      </c>
      <c r="I515" s="221" t="n">
        <v>0</v>
      </c>
      <c r="J515" s="221" t="n">
        <f aca="false">K515+L515+O515+P515</f>
        <v>5395.09146</v>
      </c>
      <c r="K515" s="221" t="n">
        <v>0</v>
      </c>
      <c r="L515" s="221" t="n">
        <f aca="false">M515+N515</f>
        <v>0</v>
      </c>
      <c r="M515" s="221"/>
      <c r="N515" s="221" t="n">
        <v>0</v>
      </c>
      <c r="O515" s="221" t="n">
        <f aca="false">5746.63146-351.54</f>
        <v>5395.09146</v>
      </c>
      <c r="P515" s="194" t="n">
        <v>0</v>
      </c>
      <c r="Q515" s="28"/>
    </row>
    <row r="516" customFormat="false" ht="15.85" hidden="false" customHeight="false" outlineLevel="0" collapsed="false">
      <c r="A516" s="72"/>
      <c r="B516" s="105" t="s">
        <v>774</v>
      </c>
      <c r="C516" s="220" t="n">
        <f aca="false">D516+E516+H516+I516</f>
        <v>7759.67229</v>
      </c>
      <c r="D516" s="228" t="n">
        <v>0</v>
      </c>
      <c r="E516" s="229" t="n">
        <f aca="false">F516+G516</f>
        <v>1276.052</v>
      </c>
      <c r="F516" s="225" t="n">
        <v>0</v>
      </c>
      <c r="G516" s="228" t="n">
        <f aca="false">1139.636+136.416</f>
        <v>1276.052</v>
      </c>
      <c r="H516" s="228" t="n">
        <f aca="false">5790.19929+693.421</f>
        <v>6483.62029</v>
      </c>
      <c r="I516" s="228" t="n">
        <v>0</v>
      </c>
      <c r="J516" s="228" t="n">
        <f aca="false">K516+L516+O516+P516</f>
        <v>7759.67229</v>
      </c>
      <c r="K516" s="228" t="n">
        <v>0</v>
      </c>
      <c r="L516" s="228" t="n">
        <f aca="false">M516+N516</f>
        <v>1276.052</v>
      </c>
      <c r="M516" s="228" t="n">
        <v>0</v>
      </c>
      <c r="N516" s="228" t="n">
        <f aca="false">1139.636+136.416</f>
        <v>1276.052</v>
      </c>
      <c r="O516" s="228" t="n">
        <f aca="false">5790.19929+693.421</f>
        <v>6483.62029</v>
      </c>
      <c r="P516" s="230" t="n">
        <v>0</v>
      </c>
      <c r="Q516" s="28"/>
    </row>
    <row r="517" customFormat="false" ht="15" hidden="false" customHeight="false" outlineLevel="0" collapsed="false">
      <c r="A517" s="94" t="s">
        <v>775</v>
      </c>
      <c r="B517" s="94"/>
      <c r="C517" s="115" t="n">
        <f aca="false">C507</f>
        <v>229770.53044</v>
      </c>
      <c r="D517" s="115" t="n">
        <f aca="false">D507</f>
        <v>150533.8</v>
      </c>
      <c r="E517" s="115" t="n">
        <f aca="false">E507</f>
        <v>1276.052</v>
      </c>
      <c r="F517" s="115" t="n">
        <f aca="false">F507</f>
        <v>0</v>
      </c>
      <c r="G517" s="115" t="n">
        <f aca="false">G507</f>
        <v>1276.052</v>
      </c>
      <c r="H517" s="115" t="n">
        <f aca="false">H507</f>
        <v>77960.67844</v>
      </c>
      <c r="I517" s="115" t="n">
        <f aca="false">I507</f>
        <v>0</v>
      </c>
      <c r="J517" s="115" t="n">
        <f aca="false">J507</f>
        <v>229770.53044</v>
      </c>
      <c r="K517" s="115" t="n">
        <f aca="false">K507</f>
        <v>150533.8</v>
      </c>
      <c r="L517" s="115" t="n">
        <f aca="false">L507</f>
        <v>1276.052</v>
      </c>
      <c r="M517" s="115" t="n">
        <f aca="false">M507</f>
        <v>0</v>
      </c>
      <c r="N517" s="115" t="n">
        <f aca="false">N507</f>
        <v>1276.052</v>
      </c>
      <c r="O517" s="115" t="n">
        <f aca="false">O507</f>
        <v>72506.08698</v>
      </c>
      <c r="P517" s="115" t="n">
        <f aca="false">P507</f>
        <v>0</v>
      </c>
      <c r="Q517" s="28"/>
    </row>
    <row r="518" customFormat="false" ht="15.75" hidden="false" customHeight="false" outlineLevel="0" collapsed="false">
      <c r="A518" s="72"/>
      <c r="B518" s="28"/>
      <c r="C518" s="28"/>
      <c r="D518" s="28"/>
      <c r="E518" s="28"/>
      <c r="F518" s="28"/>
      <c r="G518" s="28"/>
      <c r="H518" s="28"/>
      <c r="I518" s="28"/>
      <c r="J518" s="28"/>
      <c r="K518" s="28"/>
      <c r="L518" s="28"/>
      <c r="M518" s="28"/>
      <c r="N518" s="28"/>
      <c r="O518" s="28"/>
      <c r="P518" s="28"/>
      <c r="Q518" s="28"/>
    </row>
    <row r="519" customFormat="false" ht="15.75" hidden="false" customHeight="true" outlineLevel="0" collapsed="false">
      <c r="A519" s="72"/>
      <c r="B519" s="6" t="s">
        <v>776</v>
      </c>
      <c r="C519" s="6"/>
      <c r="D519" s="6"/>
      <c r="E519" s="6"/>
      <c r="F519" s="6"/>
      <c r="G519" s="6"/>
      <c r="H519" s="6"/>
      <c r="I519" s="6"/>
      <c r="J519" s="6"/>
      <c r="K519" s="6"/>
      <c r="L519" s="6"/>
      <c r="M519" s="6"/>
      <c r="N519" s="6"/>
      <c r="O519" s="6"/>
      <c r="P519" s="6"/>
      <c r="Q519" s="28"/>
    </row>
    <row r="520" customFormat="false" ht="141.75" hidden="false" customHeight="false" outlineLevel="0" collapsed="false">
      <c r="A520" s="72"/>
      <c r="B520" s="105" t="s">
        <v>777</v>
      </c>
      <c r="C520" s="231" t="n">
        <f aca="false">E520+H520+I520</f>
        <v>8783.56033</v>
      </c>
      <c r="D520" s="231" t="n">
        <v>0</v>
      </c>
      <c r="E520" s="231" t="n">
        <f aca="false">F520+G520</f>
        <v>0</v>
      </c>
      <c r="F520" s="232" t="n">
        <v>0</v>
      </c>
      <c r="G520" s="232" t="n">
        <v>0</v>
      </c>
      <c r="H520" s="228" t="n">
        <f aca="false">8729.252+54.30833</f>
        <v>8783.56033</v>
      </c>
      <c r="I520" s="231" t="n">
        <v>0</v>
      </c>
      <c r="J520" s="231" t="n">
        <f aca="false">K520+L520+O520+P520</f>
        <v>8783.56033</v>
      </c>
      <c r="K520" s="221"/>
      <c r="L520" s="231" t="n">
        <f aca="false">M520+N520</f>
        <v>0</v>
      </c>
      <c r="M520" s="231" t="n">
        <v>0</v>
      </c>
      <c r="N520" s="233" t="n">
        <v>0</v>
      </c>
      <c r="O520" s="228" t="n">
        <v>8783.56033</v>
      </c>
      <c r="P520" s="225" t="n">
        <v>0</v>
      </c>
      <c r="Q520" s="27" t="s">
        <v>778</v>
      </c>
    </row>
    <row r="521" customFormat="false" ht="15.75" hidden="false" customHeight="false" outlineLevel="0" collapsed="false">
      <c r="A521" s="82" t="s">
        <v>779</v>
      </c>
      <c r="B521" s="82"/>
      <c r="C521" s="115" t="n">
        <f aca="false">D521+E521+H521+I521</f>
        <v>8783.56033</v>
      </c>
      <c r="D521" s="115" t="n">
        <f aca="false">D520</f>
        <v>0</v>
      </c>
      <c r="E521" s="115" t="n">
        <f aca="false">E520</f>
        <v>0</v>
      </c>
      <c r="F521" s="115" t="n">
        <f aca="false">F520</f>
        <v>0</v>
      </c>
      <c r="G521" s="115" t="n">
        <f aca="false">G520</f>
        <v>0</v>
      </c>
      <c r="H521" s="115" t="n">
        <f aca="false">H520</f>
        <v>8783.56033</v>
      </c>
      <c r="I521" s="115" t="n">
        <f aca="false">I520</f>
        <v>0</v>
      </c>
      <c r="J521" s="115" t="n">
        <f aca="false">J520</f>
        <v>8783.56033</v>
      </c>
      <c r="K521" s="115" t="n">
        <f aca="false">K520</f>
        <v>0</v>
      </c>
      <c r="L521" s="115" t="n">
        <f aca="false">L520</f>
        <v>0</v>
      </c>
      <c r="M521" s="115" t="n">
        <f aca="false">M520</f>
        <v>0</v>
      </c>
      <c r="N521" s="115" t="n">
        <f aca="false">N520</f>
        <v>0</v>
      </c>
      <c r="O521" s="115" t="n">
        <f aca="false">O520</f>
        <v>8783.56033</v>
      </c>
      <c r="P521" s="115" t="n">
        <f aca="false">P520</f>
        <v>0</v>
      </c>
      <c r="Q521" s="28"/>
    </row>
    <row r="522" customFormat="false" ht="15.75" hidden="false" customHeight="false" outlineLevel="0" collapsed="false">
      <c r="A522" s="72"/>
      <c r="B522" s="28"/>
      <c r="C522" s="28"/>
      <c r="D522" s="28"/>
      <c r="E522" s="28"/>
      <c r="F522" s="28"/>
      <c r="G522" s="28"/>
      <c r="H522" s="28"/>
      <c r="I522" s="28"/>
      <c r="J522" s="28"/>
      <c r="K522" s="28"/>
      <c r="L522" s="28"/>
      <c r="M522" s="28"/>
      <c r="N522" s="28"/>
      <c r="O522" s="28"/>
      <c r="P522" s="28"/>
      <c r="Q522" s="28"/>
    </row>
    <row r="523" customFormat="false" ht="15.75" hidden="false" customHeight="true" outlineLevel="0" collapsed="false">
      <c r="A523" s="72"/>
      <c r="B523" s="6" t="s">
        <v>780</v>
      </c>
      <c r="C523" s="6"/>
      <c r="D523" s="6"/>
      <c r="E523" s="6"/>
      <c r="F523" s="6"/>
      <c r="G523" s="6"/>
      <c r="H523" s="6"/>
      <c r="I523" s="6"/>
      <c r="J523" s="6"/>
      <c r="K523" s="6"/>
      <c r="L523" s="6"/>
      <c r="M523" s="6"/>
      <c r="N523" s="6"/>
      <c r="O523" s="6"/>
      <c r="P523" s="6"/>
      <c r="Q523" s="28"/>
    </row>
    <row r="524" customFormat="false" ht="90.25" hidden="false" customHeight="false" outlineLevel="0" collapsed="false">
      <c r="A524" s="89" t="s">
        <v>235</v>
      </c>
      <c r="B524" s="105" t="s">
        <v>781</v>
      </c>
      <c r="C524" s="217" t="n">
        <f aca="false">D524+E524+H524+I524</f>
        <v>281.9</v>
      </c>
      <c r="D524" s="217" t="n">
        <v>281.9</v>
      </c>
      <c r="E524" s="217" t="n">
        <f aca="false">F524+G524</f>
        <v>0</v>
      </c>
      <c r="F524" s="217"/>
      <c r="G524" s="217" t="n">
        <v>0</v>
      </c>
      <c r="H524" s="217" t="n">
        <v>0</v>
      </c>
      <c r="I524" s="217" t="n">
        <v>0</v>
      </c>
      <c r="J524" s="217" t="n">
        <f aca="false">K524+L524+O524+P524</f>
        <v>208.9</v>
      </c>
      <c r="K524" s="217" t="n">
        <v>208.9</v>
      </c>
      <c r="L524" s="217" t="n">
        <f aca="false">M524+N524</f>
        <v>0</v>
      </c>
      <c r="M524" s="217" t="n">
        <v>0</v>
      </c>
      <c r="N524" s="217" t="n">
        <v>0</v>
      </c>
      <c r="O524" s="217" t="n">
        <v>0</v>
      </c>
      <c r="P524" s="217" t="n">
        <v>0</v>
      </c>
      <c r="Q524" s="27" t="s">
        <v>782</v>
      </c>
    </row>
    <row r="525" customFormat="false" ht="169.75" hidden="false" customHeight="false" outlineLevel="0" collapsed="false">
      <c r="A525" s="89" t="s">
        <v>783</v>
      </c>
      <c r="B525" s="105" t="s">
        <v>784</v>
      </c>
      <c r="C525" s="217" t="n">
        <f aca="false">D525+E525+H525+I525</f>
        <v>132.7</v>
      </c>
      <c r="D525" s="217" t="n">
        <v>0</v>
      </c>
      <c r="E525" s="217" t="n">
        <f aca="false">F525+G525</f>
        <v>132.7</v>
      </c>
      <c r="F525" s="217"/>
      <c r="G525" s="217" t="n">
        <v>132.7</v>
      </c>
      <c r="H525" s="217" t="n">
        <v>0</v>
      </c>
      <c r="I525" s="217" t="n">
        <v>0</v>
      </c>
      <c r="J525" s="217" t="n">
        <f aca="false">K525+L525+O525+P525</f>
        <v>132.7</v>
      </c>
      <c r="K525" s="217" t="n">
        <v>0</v>
      </c>
      <c r="L525" s="217" t="n">
        <f aca="false">M525+N525</f>
        <v>132.7</v>
      </c>
      <c r="M525" s="217" t="n">
        <v>0</v>
      </c>
      <c r="N525" s="217" t="n">
        <v>132.7</v>
      </c>
      <c r="O525" s="217" t="n">
        <v>0</v>
      </c>
      <c r="P525" s="217" t="n">
        <v>0</v>
      </c>
      <c r="Q525" s="27" t="s">
        <v>785</v>
      </c>
    </row>
    <row r="526" customFormat="false" ht="197.75" hidden="false" customHeight="false" outlineLevel="0" collapsed="false">
      <c r="A526" s="89" t="s">
        <v>786</v>
      </c>
      <c r="B526" s="105" t="s">
        <v>787</v>
      </c>
      <c r="C526" s="217" t="n">
        <f aca="false">D526+E526+H526+I526</f>
        <v>6295.7</v>
      </c>
      <c r="D526" s="217" t="n">
        <f aca="false">5895.7+400</f>
        <v>6295.7</v>
      </c>
      <c r="E526" s="217" t="n">
        <f aca="false">F526+G526</f>
        <v>0</v>
      </c>
      <c r="F526" s="217"/>
      <c r="G526" s="217" t="n">
        <v>0</v>
      </c>
      <c r="H526" s="217" t="n">
        <v>0</v>
      </c>
      <c r="I526" s="217" t="n">
        <v>0</v>
      </c>
      <c r="J526" s="217" t="n">
        <f aca="false">K526+L526+O526+P526</f>
        <v>6295.7</v>
      </c>
      <c r="K526" s="217" t="n">
        <v>6295.7</v>
      </c>
      <c r="L526" s="217" t="n">
        <f aca="false">M526+N526</f>
        <v>0</v>
      </c>
      <c r="M526" s="217" t="n">
        <v>0</v>
      </c>
      <c r="N526" s="217" t="n">
        <v>0</v>
      </c>
      <c r="O526" s="217" t="n">
        <v>0</v>
      </c>
      <c r="P526" s="217" t="n">
        <v>0</v>
      </c>
      <c r="Q526" s="27" t="s">
        <v>788</v>
      </c>
    </row>
    <row r="527" customFormat="false" ht="15.75" hidden="false" customHeight="false" outlineLevel="0" collapsed="false">
      <c r="A527" s="82" t="s">
        <v>789</v>
      </c>
      <c r="B527" s="82"/>
      <c r="C527" s="115" t="n">
        <f aca="false">D527+E527+H527+I527</f>
        <v>6710.3</v>
      </c>
      <c r="D527" s="115" t="n">
        <f aca="false">D526+D525+D524</f>
        <v>6577.6</v>
      </c>
      <c r="E527" s="115" t="n">
        <f aca="false">F527+G527</f>
        <v>132.7</v>
      </c>
      <c r="F527" s="115" t="n">
        <f aca="false">F526+F525+F524</f>
        <v>0</v>
      </c>
      <c r="G527" s="115" t="n">
        <f aca="false">G526+G525+G524</f>
        <v>132.7</v>
      </c>
      <c r="H527" s="115" t="n">
        <f aca="false">H526+H525+H524</f>
        <v>0</v>
      </c>
      <c r="I527" s="115" t="n">
        <f aca="false">I526+I525+I524</f>
        <v>0</v>
      </c>
      <c r="J527" s="115" t="n">
        <f aca="false">J526+J525+J524</f>
        <v>6637.3</v>
      </c>
      <c r="K527" s="115" t="n">
        <f aca="false">K524+K525+K526</f>
        <v>6504.6</v>
      </c>
      <c r="L527" s="115" t="n">
        <f aca="false">-M527+N527</f>
        <v>132.7</v>
      </c>
      <c r="M527" s="115" t="n">
        <f aca="false">M526+M525+M524</f>
        <v>0</v>
      </c>
      <c r="N527" s="115" t="n">
        <f aca="false">N526+N525+N524</f>
        <v>132.7</v>
      </c>
      <c r="O527" s="115" t="n">
        <f aca="false">O526+O525+O524</f>
        <v>0</v>
      </c>
      <c r="P527" s="115" t="n">
        <f aca="false">P526+P525+P524</f>
        <v>0</v>
      </c>
      <c r="Q527" s="28"/>
    </row>
    <row r="528" customFormat="false" ht="15.75" hidden="false" customHeight="false" outlineLevel="0" collapsed="false">
      <c r="A528" s="72"/>
      <c r="B528" s="28"/>
      <c r="C528" s="28"/>
      <c r="D528" s="28"/>
      <c r="E528" s="28"/>
      <c r="F528" s="28"/>
      <c r="G528" s="28"/>
      <c r="H528" s="28"/>
      <c r="I528" s="28"/>
      <c r="J528" s="28"/>
      <c r="K528" s="28"/>
      <c r="L528" s="28"/>
      <c r="M528" s="28"/>
      <c r="N528" s="28"/>
      <c r="O528" s="28"/>
      <c r="P528" s="28"/>
      <c r="Q528" s="28"/>
    </row>
    <row r="529" customFormat="false" ht="15.75" hidden="false" customHeight="false" outlineLevel="0" collapsed="false">
      <c r="A529" s="85" t="s">
        <v>790</v>
      </c>
      <c r="B529" s="85"/>
      <c r="C529" s="85"/>
      <c r="D529" s="85"/>
      <c r="E529" s="85"/>
      <c r="F529" s="85"/>
      <c r="G529" s="85"/>
      <c r="H529" s="85"/>
      <c r="I529" s="85"/>
      <c r="J529" s="85"/>
      <c r="K529" s="85"/>
      <c r="L529" s="85"/>
      <c r="M529" s="85"/>
      <c r="N529" s="85"/>
      <c r="O529" s="85"/>
      <c r="P529" s="85"/>
      <c r="Q529" s="28"/>
    </row>
    <row r="530" customFormat="false" ht="66.2" hidden="false" customHeight="true" outlineLevel="0" collapsed="false">
      <c r="A530" s="89" t="s">
        <v>153</v>
      </c>
      <c r="B530" s="16" t="s">
        <v>791</v>
      </c>
      <c r="C530" s="194" t="n">
        <f aca="false">D530+E530+H530+I530</f>
        <v>0</v>
      </c>
      <c r="D530" s="194"/>
      <c r="E530" s="194" t="n">
        <f aca="false">F530+G530</f>
        <v>0</v>
      </c>
      <c r="F530" s="194"/>
      <c r="G530" s="194"/>
      <c r="H530" s="203" t="n">
        <v>0</v>
      </c>
      <c r="I530" s="193" t="n">
        <v>0</v>
      </c>
      <c r="J530" s="193"/>
      <c r="K530" s="193"/>
      <c r="L530" s="193"/>
      <c r="M530" s="193"/>
      <c r="N530" s="193"/>
      <c r="O530" s="193"/>
      <c r="P530" s="193"/>
      <c r="Q530" s="28"/>
    </row>
    <row r="531" customFormat="false" ht="15.75" hidden="false" customHeight="false" outlineLevel="0" collapsed="false">
      <c r="A531" s="85" t="s">
        <v>792</v>
      </c>
      <c r="B531" s="85"/>
      <c r="C531" s="234" t="n">
        <v>0</v>
      </c>
      <c r="D531" s="234" t="n">
        <v>0</v>
      </c>
      <c r="E531" s="234" t="n">
        <v>0</v>
      </c>
      <c r="F531" s="234" t="n">
        <v>0</v>
      </c>
      <c r="G531" s="234" t="n">
        <v>0</v>
      </c>
      <c r="H531" s="234" t="n">
        <v>0</v>
      </c>
      <c r="I531" s="207" t="n">
        <v>0</v>
      </c>
      <c r="J531" s="207" t="n">
        <v>0</v>
      </c>
      <c r="K531" s="207" t="n">
        <v>0</v>
      </c>
      <c r="L531" s="207" t="n">
        <v>0</v>
      </c>
      <c r="M531" s="207" t="n">
        <v>0</v>
      </c>
      <c r="N531" s="207" t="n">
        <v>0</v>
      </c>
      <c r="O531" s="207" t="n">
        <v>0</v>
      </c>
      <c r="P531" s="207" t="n">
        <v>0</v>
      </c>
      <c r="Q531" s="28"/>
    </row>
    <row r="532" customFormat="false" ht="15.75" hidden="false" customHeight="false" outlineLevel="0" collapsed="false">
      <c r="A532" s="82" t="s">
        <v>609</v>
      </c>
      <c r="B532" s="82"/>
      <c r="C532" s="115" t="n">
        <f aca="false">C531+C527+C521+C517+C504+C460</f>
        <v>274699.70717</v>
      </c>
      <c r="D532" s="115" t="n">
        <f aca="false">D531+D527+D521+D517+D504+D460</f>
        <v>157111.4</v>
      </c>
      <c r="E532" s="115" t="n">
        <f aca="false">E531+E527+E521+E517+E504+E460</f>
        <v>3375.852</v>
      </c>
      <c r="F532" s="115" t="n">
        <f aca="false">F531+F527+F521+F517+F504+F460</f>
        <v>0</v>
      </c>
      <c r="G532" s="115" t="n">
        <f aca="false">G531+G527+G521+G517+G504+G460</f>
        <v>3375.852</v>
      </c>
      <c r="H532" s="115" t="n">
        <f aca="false">H531+H527+H521+H517+H504+H460</f>
        <v>114212.45517</v>
      </c>
      <c r="I532" s="115" t="n">
        <f aca="false">I531+I527+I521+I517+I504+I460</f>
        <v>0</v>
      </c>
      <c r="J532" s="115" t="n">
        <f aca="false">J527+J521+J517+J504+J460</f>
        <v>274626.65743</v>
      </c>
      <c r="K532" s="115" t="n">
        <f aca="false">K531+K527+K521+K517+K504+K460</f>
        <v>157038.4</v>
      </c>
      <c r="L532" s="115" t="n">
        <f aca="false">L531+L527+L521+L517+L504+L460</f>
        <v>3325.80226</v>
      </c>
      <c r="M532" s="115" t="n">
        <f aca="false">M531+M527+M521+M517+M504+M460</f>
        <v>0</v>
      </c>
      <c r="N532" s="115" t="n">
        <f aca="false">N531+N527+N521+N517+N504+N460</f>
        <v>3325.80226</v>
      </c>
      <c r="O532" s="115" t="n">
        <f aca="false">O531+O527+O521+O517+O504+O460</f>
        <v>108161.45071</v>
      </c>
      <c r="P532" s="115" t="n">
        <f aca="false">P531+P527+P521+P517+P504+P460</f>
        <v>0</v>
      </c>
      <c r="Q532" s="28"/>
    </row>
    <row r="533" customFormat="false" ht="15.75" hidden="false" customHeight="false" outlineLevel="0" collapsed="false">
      <c r="A533" s="72"/>
      <c r="B533" s="28"/>
      <c r="C533" s="28"/>
      <c r="D533" s="28"/>
      <c r="E533" s="28"/>
      <c r="F533" s="28"/>
      <c r="G533" s="28"/>
      <c r="H533" s="28"/>
      <c r="I533" s="28"/>
      <c r="J533" s="28"/>
      <c r="K533" s="28"/>
      <c r="L533" s="28"/>
      <c r="M533" s="28"/>
      <c r="N533" s="28"/>
      <c r="O533" s="28"/>
      <c r="P533" s="28"/>
      <c r="Q533" s="28"/>
    </row>
    <row r="534" customFormat="false" ht="27.95" hidden="false" customHeight="true" outlineLevel="0" collapsed="false">
      <c r="A534" s="72"/>
      <c r="B534" s="58" t="s">
        <v>793</v>
      </c>
      <c r="C534" s="58"/>
      <c r="D534" s="58"/>
      <c r="E534" s="58"/>
      <c r="F534" s="58"/>
      <c r="G534" s="58"/>
      <c r="H534" s="58"/>
      <c r="I534" s="58"/>
      <c r="J534" s="58"/>
      <c r="K534" s="58"/>
      <c r="L534" s="58"/>
      <c r="M534" s="58"/>
      <c r="N534" s="58"/>
      <c r="O534" s="58"/>
      <c r="P534" s="58"/>
      <c r="Q534" s="28"/>
    </row>
    <row r="535" customFormat="false" ht="15.75" hidden="false" customHeight="true" outlineLevel="0" collapsed="false">
      <c r="A535" s="72"/>
      <c r="B535" s="6" t="s">
        <v>794</v>
      </c>
      <c r="C535" s="6"/>
      <c r="D535" s="6"/>
      <c r="E535" s="6"/>
      <c r="F535" s="6"/>
      <c r="G535" s="6"/>
      <c r="H535" s="6"/>
      <c r="I535" s="6"/>
      <c r="J535" s="6"/>
      <c r="K535" s="6"/>
      <c r="L535" s="6"/>
      <c r="M535" s="6"/>
      <c r="N535" s="6"/>
      <c r="O535" s="6"/>
      <c r="P535" s="6"/>
      <c r="Q535" s="28"/>
    </row>
    <row r="536" customFormat="false" ht="204.75" hidden="false" customHeight="true" outlineLevel="0" collapsed="false">
      <c r="A536" s="89" t="s">
        <v>124</v>
      </c>
      <c r="B536" s="105" t="s">
        <v>795</v>
      </c>
      <c r="C536" s="225" t="n">
        <f aca="false">C537+C539+C540+C541+C542</f>
        <v>8985.13311</v>
      </c>
      <c r="D536" s="225" t="n">
        <f aca="false">D537+D539+D540+D541+D542</f>
        <v>0</v>
      </c>
      <c r="E536" s="225" t="n">
        <f aca="false">E537+E539+E540+E541+E542</f>
        <v>2292</v>
      </c>
      <c r="F536" s="225" t="n">
        <f aca="false">F537+F539+F540+F541+F542</f>
        <v>0</v>
      </c>
      <c r="G536" s="225" t="n">
        <f aca="false">G537+G539+G540+G541+G542</f>
        <v>2292</v>
      </c>
      <c r="H536" s="225" t="n">
        <f aca="false">H537+H539+H540+H541+H542</f>
        <v>4085.83611</v>
      </c>
      <c r="I536" s="225" t="n">
        <f aca="false">I537+I539+I540+I541+I542</f>
        <v>2607.297</v>
      </c>
      <c r="J536" s="225" t="n">
        <f aca="false">J537+J539+J540+J541+J542+J538</f>
        <v>8985.13311</v>
      </c>
      <c r="K536" s="225" t="n">
        <f aca="false">K537+K539+K540+K541+K542+K538</f>
        <v>0</v>
      </c>
      <c r="L536" s="225" t="n">
        <f aca="false">L537+L539+L540+L541+L542+L538</f>
        <v>2292</v>
      </c>
      <c r="M536" s="225" t="n">
        <f aca="false">M537+M539+M540+M541+M542+M538</f>
        <v>0</v>
      </c>
      <c r="N536" s="225" t="n">
        <f aca="false">N537+N539+N540+N541+N542+N538</f>
        <v>2292</v>
      </c>
      <c r="O536" s="225" t="n">
        <f aca="false">O537+O539+O540+O541+O542+O538</f>
        <v>4085.83611</v>
      </c>
      <c r="P536" s="225" t="n">
        <f aca="false">P537+P539+P540+P541+P542+P538</f>
        <v>2607.297</v>
      </c>
      <c r="Q536" s="105" t="s">
        <v>796</v>
      </c>
    </row>
    <row r="537" customFormat="false" ht="15.75" hidden="false" customHeight="true" outlineLevel="0" collapsed="false">
      <c r="A537" s="89" t="s">
        <v>127</v>
      </c>
      <c r="B537" s="105" t="s">
        <v>797</v>
      </c>
      <c r="C537" s="235" t="n">
        <f aca="false">D537+D538+E537+E538+H537+H538+I537+I538</f>
        <v>4042.8</v>
      </c>
      <c r="D537" s="235" t="n">
        <v>0</v>
      </c>
      <c r="E537" s="235" t="n">
        <f aca="false">F537+G537</f>
        <v>2292</v>
      </c>
      <c r="F537" s="236" t="n">
        <v>0</v>
      </c>
      <c r="G537" s="235" t="n">
        <v>2292</v>
      </c>
      <c r="H537" s="235" t="n">
        <v>1750.8</v>
      </c>
      <c r="I537" s="235" t="n">
        <v>0</v>
      </c>
      <c r="J537" s="225" t="n">
        <f aca="false">K537+L537+O537+P537</f>
        <v>2067.97216</v>
      </c>
      <c r="K537" s="237" t="n">
        <v>0</v>
      </c>
      <c r="L537" s="237" t="n">
        <f aca="false">M537+N537</f>
        <v>1143.3</v>
      </c>
      <c r="M537" s="238" t="n">
        <v>0</v>
      </c>
      <c r="N537" s="239" t="n">
        <v>1143.3</v>
      </c>
      <c r="O537" s="225" t="n">
        <f aca="false">1124.67216-200</f>
        <v>924.67216</v>
      </c>
      <c r="P537" s="240" t="n">
        <v>0</v>
      </c>
      <c r="Q537" s="105"/>
    </row>
    <row r="538" customFormat="false" ht="54.1" hidden="false" customHeight="true" outlineLevel="0" collapsed="false">
      <c r="A538" s="89"/>
      <c r="B538" s="105"/>
      <c r="C538" s="235"/>
      <c r="D538" s="235"/>
      <c r="E538" s="235"/>
      <c r="F538" s="236"/>
      <c r="G538" s="235"/>
      <c r="H538" s="235"/>
      <c r="I538" s="235"/>
      <c r="J538" s="241" t="n">
        <f aca="false">K538+L538+O538+P538</f>
        <v>1974.82784</v>
      </c>
      <c r="K538" s="242" t="n">
        <v>0</v>
      </c>
      <c r="L538" s="242" t="n">
        <f aca="false">M538+N538</f>
        <v>1148.7</v>
      </c>
      <c r="M538" s="242" t="n">
        <v>0</v>
      </c>
      <c r="N538" s="243" t="n">
        <v>1148.7</v>
      </c>
      <c r="O538" s="241" t="n">
        <v>826.12784</v>
      </c>
      <c r="P538" s="241" t="n">
        <v>0</v>
      </c>
      <c r="Q538" s="105"/>
    </row>
    <row r="539" customFormat="false" ht="77.6" hidden="false" customHeight="false" outlineLevel="0" collapsed="false">
      <c r="A539" s="89" t="s">
        <v>129</v>
      </c>
      <c r="B539" s="105" t="s">
        <v>798</v>
      </c>
      <c r="C539" s="225" t="n">
        <f aca="false">D539+E539+H539+I539</f>
        <v>121</v>
      </c>
      <c r="D539" s="225" t="n">
        <v>0</v>
      </c>
      <c r="E539" s="227" t="n">
        <f aca="false">F539+G539</f>
        <v>0</v>
      </c>
      <c r="F539" s="244" t="n">
        <v>0</v>
      </c>
      <c r="G539" s="225" t="n">
        <v>0</v>
      </c>
      <c r="H539" s="225" t="n">
        <v>121</v>
      </c>
      <c r="I539" s="226" t="n">
        <v>0</v>
      </c>
      <c r="J539" s="225" t="n">
        <f aca="false">K539+L539+O539+P539</f>
        <v>121</v>
      </c>
      <c r="K539" s="245" t="n">
        <v>0</v>
      </c>
      <c r="L539" s="237" t="n">
        <f aca="false">M539+N539</f>
        <v>0</v>
      </c>
      <c r="M539" s="246" t="n">
        <v>0</v>
      </c>
      <c r="N539" s="247" t="n">
        <v>0</v>
      </c>
      <c r="O539" s="248" t="n">
        <v>121</v>
      </c>
      <c r="P539" s="224" t="n">
        <v>0</v>
      </c>
      <c r="Q539" s="105"/>
    </row>
    <row r="540" customFormat="false" ht="77.6" hidden="false" customHeight="false" outlineLevel="0" collapsed="false">
      <c r="A540" s="89" t="s">
        <v>131</v>
      </c>
      <c r="B540" s="249" t="s">
        <v>799</v>
      </c>
      <c r="C540" s="225" t="n">
        <f aca="false">D540+E540+H540+I540</f>
        <v>4621.33311</v>
      </c>
      <c r="D540" s="225" t="n">
        <v>0</v>
      </c>
      <c r="E540" s="227" t="n">
        <f aca="false">F540+G540</f>
        <v>0</v>
      </c>
      <c r="F540" s="244" t="n">
        <v>0</v>
      </c>
      <c r="G540" s="250" t="n">
        <v>0</v>
      </c>
      <c r="H540" s="250" t="n">
        <f aca="false">1657.911+356.12511</f>
        <v>2014.03611</v>
      </c>
      <c r="I540" s="228" t="n">
        <f aca="false">2512.27205+95.02495</f>
        <v>2607.297</v>
      </c>
      <c r="J540" s="225" t="n">
        <f aca="false">K540+L540+O540+P540</f>
        <v>4621.33311</v>
      </c>
      <c r="K540" s="237" t="n">
        <v>0</v>
      </c>
      <c r="L540" s="237" t="n">
        <f aca="false">M540+N540</f>
        <v>0</v>
      </c>
      <c r="M540" s="251" t="n">
        <v>0</v>
      </c>
      <c r="N540" s="252" t="n">
        <v>0</v>
      </c>
      <c r="O540" s="228" t="n">
        <v>2014.03611</v>
      </c>
      <c r="P540" s="228" t="n">
        <v>2607.297</v>
      </c>
      <c r="Q540" s="105"/>
    </row>
    <row r="541" customFormat="false" ht="71.8" hidden="false" customHeight="false" outlineLevel="0" collapsed="false">
      <c r="A541" s="89" t="s">
        <v>145</v>
      </c>
      <c r="B541" s="249" t="s">
        <v>800</v>
      </c>
      <c r="C541" s="194" t="n">
        <f aca="false">D541+E541+H541+I541</f>
        <v>0</v>
      </c>
      <c r="D541" s="194" t="n">
        <v>0</v>
      </c>
      <c r="E541" s="194" t="n">
        <f aca="false">F541+G541</f>
        <v>0</v>
      </c>
      <c r="F541" s="194" t="n">
        <v>0</v>
      </c>
      <c r="G541" s="38" t="n">
        <v>0</v>
      </c>
      <c r="H541" s="38" t="n">
        <v>0</v>
      </c>
      <c r="I541" s="194" t="n">
        <v>0</v>
      </c>
      <c r="J541" s="194" t="n">
        <f aca="false">K541+L541+P541</f>
        <v>0</v>
      </c>
      <c r="K541" s="194" t="n">
        <v>0</v>
      </c>
      <c r="L541" s="194" t="n">
        <f aca="false">M541+N541+O541</f>
        <v>0</v>
      </c>
      <c r="M541" s="194" t="n">
        <v>0</v>
      </c>
      <c r="N541" s="194" t="n">
        <v>0</v>
      </c>
      <c r="O541" s="194" t="n">
        <v>0</v>
      </c>
      <c r="P541" s="194" t="n">
        <v>0</v>
      </c>
      <c r="Q541" s="105"/>
    </row>
    <row r="542" customFormat="false" ht="113.8" hidden="false" customHeight="false" outlineLevel="0" collapsed="false">
      <c r="A542" s="89" t="s">
        <v>34</v>
      </c>
      <c r="B542" s="105" t="s">
        <v>801</v>
      </c>
      <c r="C542" s="115" t="n">
        <f aca="false">D542+E542+H542</f>
        <v>200</v>
      </c>
      <c r="D542" s="115" t="n">
        <v>0</v>
      </c>
      <c r="E542" s="115" t="n">
        <f aca="false">F542+G542</f>
        <v>0</v>
      </c>
      <c r="F542" s="115" t="n">
        <v>0</v>
      </c>
      <c r="G542" s="115" t="n">
        <v>0</v>
      </c>
      <c r="H542" s="253" t="n">
        <v>200</v>
      </c>
      <c r="I542" s="115" t="n">
        <v>0</v>
      </c>
      <c r="J542" s="115" t="n">
        <f aca="false">K542+L542+O542</f>
        <v>200</v>
      </c>
      <c r="K542" s="115" t="n">
        <v>0</v>
      </c>
      <c r="L542" s="115" t="n">
        <v>0</v>
      </c>
      <c r="M542" s="115" t="n">
        <v>0</v>
      </c>
      <c r="N542" s="115" t="n">
        <v>0</v>
      </c>
      <c r="O542" s="253" t="n">
        <v>200</v>
      </c>
      <c r="P542" s="115" t="n">
        <v>0</v>
      </c>
      <c r="Q542" s="105" t="s">
        <v>802</v>
      </c>
    </row>
    <row r="543" customFormat="false" ht="15.75" hidden="false" customHeight="false" outlineLevel="0" collapsed="false">
      <c r="A543" s="82" t="s">
        <v>724</v>
      </c>
      <c r="B543" s="82"/>
      <c r="C543" s="115" t="n">
        <f aca="false">C536</f>
        <v>8985.13311</v>
      </c>
      <c r="D543" s="115" t="n">
        <f aca="false">D536</f>
        <v>0</v>
      </c>
      <c r="E543" s="115" t="n">
        <f aca="false">E536</f>
        <v>2292</v>
      </c>
      <c r="F543" s="115" t="n">
        <f aca="false">F536</f>
        <v>0</v>
      </c>
      <c r="G543" s="115" t="n">
        <f aca="false">G536</f>
        <v>2292</v>
      </c>
      <c r="H543" s="115" t="n">
        <f aca="false">H536</f>
        <v>4085.83611</v>
      </c>
      <c r="I543" s="115" t="n">
        <f aca="false">I536</f>
        <v>2607.297</v>
      </c>
      <c r="J543" s="115" t="n">
        <f aca="false">J536</f>
        <v>8985.13311</v>
      </c>
      <c r="K543" s="115" t="n">
        <f aca="false">K536</f>
        <v>0</v>
      </c>
      <c r="L543" s="115" t="n">
        <f aca="false">L536</f>
        <v>2292</v>
      </c>
      <c r="M543" s="115" t="n">
        <f aca="false">M536</f>
        <v>0</v>
      </c>
      <c r="N543" s="115" t="n">
        <f aca="false">N536</f>
        <v>2292</v>
      </c>
      <c r="O543" s="115" t="n">
        <f aca="false">O536</f>
        <v>4085.83611</v>
      </c>
      <c r="P543" s="115" t="n">
        <f aca="false">P536</f>
        <v>2607.297</v>
      </c>
      <c r="Q543" s="28"/>
    </row>
    <row r="544" customFormat="false" ht="15.75" hidden="false" customHeight="false" outlineLevel="0" collapsed="false">
      <c r="A544" s="72"/>
      <c r="B544" s="28"/>
      <c r="C544" s="28"/>
      <c r="D544" s="28"/>
      <c r="E544" s="28"/>
      <c r="F544" s="28"/>
      <c r="G544" s="28"/>
      <c r="H544" s="28"/>
      <c r="I544" s="28"/>
      <c r="J544" s="28"/>
      <c r="K544" s="28"/>
      <c r="L544" s="28"/>
      <c r="M544" s="28"/>
      <c r="N544" s="28"/>
      <c r="O544" s="28"/>
      <c r="P544" s="28"/>
      <c r="Q544" s="28"/>
    </row>
    <row r="545" customFormat="false" ht="15.75" hidden="false" customHeight="true" outlineLevel="0" collapsed="false">
      <c r="A545" s="72"/>
      <c r="B545" s="6" t="s">
        <v>803</v>
      </c>
      <c r="C545" s="6"/>
      <c r="D545" s="6"/>
      <c r="E545" s="6"/>
      <c r="F545" s="6"/>
      <c r="G545" s="6"/>
      <c r="H545" s="6"/>
      <c r="I545" s="6"/>
      <c r="J545" s="6"/>
      <c r="K545" s="6"/>
      <c r="L545" s="6"/>
      <c r="M545" s="6"/>
      <c r="N545" s="6"/>
      <c r="O545" s="6"/>
      <c r="P545" s="6"/>
      <c r="Q545" s="28"/>
    </row>
    <row r="546" customFormat="false" ht="15.75" hidden="false" customHeight="true" outlineLevel="0" collapsed="false">
      <c r="A546" s="72" t="s">
        <v>56</v>
      </c>
      <c r="B546" s="105" t="s">
        <v>804</v>
      </c>
      <c r="C546" s="115" t="n">
        <f aca="false">D546+H546+I546</f>
        <v>5701.6</v>
      </c>
      <c r="D546" s="254" t="n">
        <v>0</v>
      </c>
      <c r="E546" s="255" t="n">
        <f aca="false">F546+G546</f>
        <v>0</v>
      </c>
      <c r="F546" s="256" t="n">
        <v>0</v>
      </c>
      <c r="G546" s="257" t="n">
        <v>0</v>
      </c>
      <c r="H546" s="257" t="n">
        <f aca="false">804.96</f>
        <v>804.96</v>
      </c>
      <c r="I546" s="255" t="n">
        <f aca="false">5970.74637-1074.10637</f>
        <v>4896.64</v>
      </c>
      <c r="J546" s="258" t="n">
        <f aca="false">K546+L546+O546+P546</f>
        <v>5701.6</v>
      </c>
      <c r="K546" s="237" t="n">
        <v>0</v>
      </c>
      <c r="L546" s="239" t="n">
        <f aca="false">M546+N546</f>
        <v>0</v>
      </c>
      <c r="M546" s="237" t="n">
        <v>0</v>
      </c>
      <c r="N546" s="239" t="n">
        <v>0</v>
      </c>
      <c r="O546" s="257" t="n">
        <f aca="false">804.96</f>
        <v>804.96</v>
      </c>
      <c r="P546" s="255" t="n">
        <f aca="false">5970.74637-1074.10637</f>
        <v>4896.64</v>
      </c>
      <c r="Q546" s="105" t="s">
        <v>805</v>
      </c>
    </row>
    <row r="547" customFormat="false" ht="15" hidden="false" customHeight="false" outlineLevel="0" collapsed="false">
      <c r="A547" s="72"/>
      <c r="B547" s="105"/>
      <c r="C547" s="115" t="n">
        <f aca="false">D547+H547+I547</f>
        <v>11236.005</v>
      </c>
      <c r="D547" s="259" t="n">
        <v>0</v>
      </c>
      <c r="E547" s="255" t="n">
        <f aca="false">F547+G547</f>
        <v>0</v>
      </c>
      <c r="F547" s="260" t="n">
        <v>0</v>
      </c>
      <c r="G547" s="255" t="n">
        <v>0</v>
      </c>
      <c r="H547" s="261" t="n">
        <f aca="false">1542.84+6.49-40</f>
        <v>1509.33</v>
      </c>
      <c r="I547" s="262" t="n">
        <f aca="false">10731.75124-1005.07624</f>
        <v>9726.675</v>
      </c>
      <c r="J547" s="258" t="n">
        <f aca="false">K547+L547+O547+P547</f>
        <v>11236.005</v>
      </c>
      <c r="K547" s="237" t="n">
        <v>0</v>
      </c>
      <c r="L547" s="239" t="n">
        <f aca="false">M547+N547</f>
        <v>0</v>
      </c>
      <c r="M547" s="263" t="n">
        <v>0</v>
      </c>
      <c r="N547" s="264" t="n">
        <v>0</v>
      </c>
      <c r="O547" s="261" t="n">
        <f aca="false">1542.84+6.49-40</f>
        <v>1509.33</v>
      </c>
      <c r="P547" s="262" t="n">
        <f aca="false">10731.75124-1005.07624</f>
        <v>9726.675</v>
      </c>
      <c r="Q547" s="105"/>
    </row>
    <row r="548" customFormat="false" ht="130.55" hidden="false" customHeight="true" outlineLevel="0" collapsed="false">
      <c r="A548" s="72"/>
      <c r="B548" s="105"/>
      <c r="C548" s="115" t="n">
        <f aca="false">D548+H548+I548</f>
        <v>6997.483</v>
      </c>
      <c r="D548" s="259" t="n">
        <v>0</v>
      </c>
      <c r="E548" s="255" t="n">
        <f aca="false">F548+G548</f>
        <v>0</v>
      </c>
      <c r="F548" s="265" t="n">
        <v>0</v>
      </c>
      <c r="G548" s="259" t="n">
        <v>0</v>
      </c>
      <c r="H548" s="255" t="n">
        <f aca="false">995.02</f>
        <v>995.02</v>
      </c>
      <c r="I548" s="262" t="n">
        <f aca="false">5736.14931+266.31369</f>
        <v>6002.463</v>
      </c>
      <c r="J548" s="258" t="n">
        <f aca="false">K548+L548+O548+P548</f>
        <v>6997.483</v>
      </c>
      <c r="K548" s="237" t="n">
        <v>0</v>
      </c>
      <c r="L548" s="239" t="n">
        <f aca="false">M548+N548</f>
        <v>0</v>
      </c>
      <c r="M548" s="266" t="n">
        <v>0</v>
      </c>
      <c r="N548" s="267" t="n">
        <v>0</v>
      </c>
      <c r="O548" s="255" t="n">
        <f aca="false">995.02</f>
        <v>995.02</v>
      </c>
      <c r="P548" s="262" t="n">
        <f aca="false">5736.14931+266.31369</f>
        <v>6002.463</v>
      </c>
      <c r="Q548" s="105"/>
    </row>
    <row r="549" customFormat="false" ht="15.75" hidden="false" customHeight="true" outlineLevel="0" collapsed="false">
      <c r="A549" s="72" t="s">
        <v>59</v>
      </c>
      <c r="B549" s="105" t="s">
        <v>806</v>
      </c>
      <c r="C549" s="115" t="n">
        <f aca="false">D549+H549+I549</f>
        <v>54</v>
      </c>
      <c r="D549" s="259" t="n">
        <v>0</v>
      </c>
      <c r="E549" s="255" t="n">
        <f aca="false">F549+G549</f>
        <v>0</v>
      </c>
      <c r="F549" s="256" t="n">
        <v>0</v>
      </c>
      <c r="G549" s="258" t="n">
        <v>0</v>
      </c>
      <c r="H549" s="258" t="n">
        <v>54</v>
      </c>
      <c r="I549" s="257" t="n">
        <v>0</v>
      </c>
      <c r="J549" s="258" t="n">
        <f aca="false">K549+L549+O549+P549</f>
        <v>54</v>
      </c>
      <c r="K549" s="237" t="n">
        <v>0</v>
      </c>
      <c r="L549" s="239" t="n">
        <f aca="false">M549+N549</f>
        <v>0</v>
      </c>
      <c r="M549" s="268" t="n">
        <v>0</v>
      </c>
      <c r="N549" s="269" t="n">
        <v>0</v>
      </c>
      <c r="O549" s="257" t="n">
        <v>54</v>
      </c>
      <c r="P549" s="257" t="n">
        <v>0</v>
      </c>
      <c r="Q549" s="105" t="s">
        <v>807</v>
      </c>
    </row>
    <row r="550" customFormat="false" ht="15" hidden="false" customHeight="false" outlineLevel="0" collapsed="false">
      <c r="A550" s="72"/>
      <c r="B550" s="105"/>
      <c r="C550" s="115" t="n">
        <f aca="false">D550+H550+I550</f>
        <v>54</v>
      </c>
      <c r="D550" s="259" t="n">
        <v>0</v>
      </c>
      <c r="E550" s="255" t="n">
        <f aca="false">F550+G550</f>
        <v>0</v>
      </c>
      <c r="F550" s="256" t="n">
        <v>0</v>
      </c>
      <c r="G550" s="258" t="n">
        <v>0</v>
      </c>
      <c r="H550" s="258" t="n">
        <v>54</v>
      </c>
      <c r="I550" s="257" t="n">
        <v>0</v>
      </c>
      <c r="J550" s="258" t="n">
        <f aca="false">K550+L550+O550+P550</f>
        <v>54</v>
      </c>
      <c r="K550" s="237" t="n">
        <v>0</v>
      </c>
      <c r="L550" s="239" t="n">
        <f aca="false">M550+N550</f>
        <v>0</v>
      </c>
      <c r="M550" s="263" t="n">
        <v>0</v>
      </c>
      <c r="N550" s="264" t="n">
        <v>0</v>
      </c>
      <c r="O550" s="259" t="n">
        <v>54</v>
      </c>
      <c r="P550" s="255" t="n">
        <v>0</v>
      </c>
      <c r="Q550" s="105"/>
    </row>
    <row r="551" customFormat="false" ht="157.6" hidden="false" customHeight="true" outlineLevel="0" collapsed="false">
      <c r="A551" s="72"/>
      <c r="B551" s="105"/>
      <c r="C551" s="115" t="n">
        <f aca="false">D551+H551+I551</f>
        <v>54</v>
      </c>
      <c r="D551" s="254" t="n">
        <v>0</v>
      </c>
      <c r="E551" s="255" t="n">
        <f aca="false">F551+G551</f>
        <v>0</v>
      </c>
      <c r="F551" s="256" t="n">
        <v>0</v>
      </c>
      <c r="G551" s="258" t="n">
        <v>0</v>
      </c>
      <c r="H551" s="258" t="n">
        <v>54</v>
      </c>
      <c r="I551" s="257" t="n">
        <v>0</v>
      </c>
      <c r="J551" s="258" t="n">
        <f aca="false">K551+L551+O551+P551</f>
        <v>54</v>
      </c>
      <c r="K551" s="237" t="n">
        <v>0</v>
      </c>
      <c r="L551" s="239" t="n">
        <f aca="false">M551+N551</f>
        <v>0</v>
      </c>
      <c r="M551" s="270" t="n">
        <v>0</v>
      </c>
      <c r="N551" s="271" t="n">
        <v>0</v>
      </c>
      <c r="O551" s="254" t="n">
        <v>54</v>
      </c>
      <c r="P551" s="254" t="n">
        <v>0</v>
      </c>
      <c r="Q551" s="105"/>
    </row>
    <row r="552" customFormat="false" ht="77.6" hidden="false" customHeight="false" outlineLevel="0" collapsed="false">
      <c r="A552" s="72" t="s">
        <v>61</v>
      </c>
      <c r="B552" s="249" t="s">
        <v>808</v>
      </c>
      <c r="C552" s="255" t="n">
        <f aca="false">D552+E552+H552+I552</f>
        <v>220</v>
      </c>
      <c r="D552" s="272" t="n">
        <v>0</v>
      </c>
      <c r="E552" s="255" t="n">
        <f aca="false">F552+G552</f>
        <v>0</v>
      </c>
      <c r="F552" s="260" t="n">
        <v>0</v>
      </c>
      <c r="G552" s="259" t="n">
        <v>0</v>
      </c>
      <c r="H552" s="259" t="n">
        <v>220</v>
      </c>
      <c r="I552" s="259" t="n">
        <v>0</v>
      </c>
      <c r="J552" s="258" t="n">
        <f aca="false">K552+L552+O552+P552</f>
        <v>220</v>
      </c>
      <c r="K552" s="237" t="n">
        <v>0</v>
      </c>
      <c r="L552" s="239" t="n">
        <f aca="false">M552+N552</f>
        <v>0</v>
      </c>
      <c r="M552" s="238" t="n">
        <v>0</v>
      </c>
      <c r="N552" s="273" t="n">
        <v>0</v>
      </c>
      <c r="O552" s="274" t="n">
        <v>220</v>
      </c>
      <c r="P552" s="275" t="n">
        <v>0</v>
      </c>
      <c r="Q552" s="31" t="s">
        <v>809</v>
      </c>
    </row>
    <row r="553" customFormat="false" ht="15.75" hidden="false" customHeight="false" outlineLevel="0" collapsed="false">
      <c r="A553" s="82" t="s">
        <v>765</v>
      </c>
      <c r="B553" s="82"/>
      <c r="C553" s="115" t="n">
        <f aca="false">C546+C547+C548+C549+C550+C551+C552</f>
        <v>24317.088</v>
      </c>
      <c r="D553" s="115" t="n">
        <f aca="false">D546+D547+D548+D549+D550+D551+D552</f>
        <v>0</v>
      </c>
      <c r="E553" s="115" t="n">
        <f aca="false">E546+E547+E548+E549+E550+E551+E552</f>
        <v>0</v>
      </c>
      <c r="F553" s="115" t="n">
        <f aca="false">F546+F547+F548+F549+F550+F551+F552</f>
        <v>0</v>
      </c>
      <c r="G553" s="115" t="n">
        <f aca="false">G546+G547+G548+G549+G550+G551+G552</f>
        <v>0</v>
      </c>
      <c r="H553" s="115" t="n">
        <f aca="false">H546+H547+H548+H549+H550+H551+H552</f>
        <v>3691.31</v>
      </c>
      <c r="I553" s="115" t="n">
        <f aca="false">I546+I547+I548+I549+I550+I551+I552</f>
        <v>20625.778</v>
      </c>
      <c r="J553" s="115" t="n">
        <f aca="false">J546+J547+J548+J549+J550+J551+J552</f>
        <v>24317.088</v>
      </c>
      <c r="K553" s="115" t="n">
        <f aca="false">K546+K547+K548+K549+K550+K551+K552</f>
        <v>0</v>
      </c>
      <c r="L553" s="115" t="n">
        <f aca="false">L546+L547+L548+L549+L550+L551+L552</f>
        <v>0</v>
      </c>
      <c r="M553" s="115" t="n">
        <f aca="false">M546+M547+M548+M549+M550+M551+M552</f>
        <v>0</v>
      </c>
      <c r="N553" s="115" t="n">
        <f aca="false">N546+N547+N548+N549+N550+N551+N552</f>
        <v>0</v>
      </c>
      <c r="O553" s="115" t="n">
        <f aca="false">O546+O547+O548+O549+O550+O551+O552</f>
        <v>3691.31</v>
      </c>
      <c r="P553" s="115" t="n">
        <f aca="false">P546+P547+P548+P549+P550+P551+P552</f>
        <v>20625.778</v>
      </c>
      <c r="Q553" s="105"/>
    </row>
    <row r="554" customFormat="false" ht="15.75" hidden="false" customHeight="false" outlineLevel="0" collapsed="false">
      <c r="A554" s="82" t="s">
        <v>609</v>
      </c>
      <c r="B554" s="82"/>
      <c r="C554" s="115" t="n">
        <f aca="false">C553+C543</f>
        <v>33302.22111</v>
      </c>
      <c r="D554" s="115" t="n">
        <f aca="false">D553+D543</f>
        <v>0</v>
      </c>
      <c r="E554" s="115" t="n">
        <f aca="false">E553+E543</f>
        <v>2292</v>
      </c>
      <c r="F554" s="115" t="n">
        <f aca="false">F553+F543</f>
        <v>0</v>
      </c>
      <c r="G554" s="115" t="n">
        <f aca="false">G553+G543</f>
        <v>2292</v>
      </c>
      <c r="H554" s="115" t="n">
        <f aca="false">H553+H543</f>
        <v>7777.14611</v>
      </c>
      <c r="I554" s="115" t="n">
        <f aca="false">I553+I543</f>
        <v>23233.075</v>
      </c>
      <c r="J554" s="115" t="n">
        <f aca="false">J553+J543</f>
        <v>33302.22111</v>
      </c>
      <c r="K554" s="115" t="n">
        <v>0</v>
      </c>
      <c r="L554" s="115" t="n">
        <f aca="false">L553+L543</f>
        <v>2292</v>
      </c>
      <c r="M554" s="115" t="n">
        <f aca="false">M553+M543</f>
        <v>0</v>
      </c>
      <c r="N554" s="115" t="n">
        <f aca="false">N553+N543</f>
        <v>2292</v>
      </c>
      <c r="O554" s="115" t="n">
        <f aca="false">O553+O543</f>
        <v>7777.14611</v>
      </c>
      <c r="P554" s="115" t="n">
        <f aca="false">P553+P543</f>
        <v>23233.075</v>
      </c>
      <c r="Q554" s="105"/>
    </row>
    <row r="555" customFormat="false" ht="15.75" hidden="false" customHeight="false" outlineLevel="0" collapsed="false">
      <c r="A555" s="72"/>
      <c r="B555" s="28"/>
      <c r="C555" s="28"/>
      <c r="D555" s="28"/>
      <c r="E555" s="28"/>
      <c r="F555" s="28"/>
      <c r="G555" s="28"/>
      <c r="H555" s="28"/>
      <c r="I555" s="28"/>
      <c r="J555" s="28"/>
      <c r="K555" s="28"/>
      <c r="L555" s="28"/>
      <c r="M555" s="28"/>
      <c r="N555" s="28"/>
      <c r="O555" s="28"/>
      <c r="P555" s="28"/>
      <c r="Q555" s="28"/>
    </row>
    <row r="556" customFormat="false" ht="15.75" hidden="false" customHeight="true" outlineLevel="0" collapsed="false">
      <c r="A556" s="72"/>
      <c r="B556" s="6" t="s">
        <v>810</v>
      </c>
      <c r="C556" s="6"/>
      <c r="D556" s="6"/>
      <c r="E556" s="6"/>
      <c r="F556" s="6"/>
      <c r="G556" s="6"/>
      <c r="H556" s="6"/>
      <c r="I556" s="6"/>
      <c r="J556" s="6"/>
      <c r="K556" s="6"/>
      <c r="L556" s="6"/>
      <c r="M556" s="6"/>
      <c r="N556" s="6"/>
      <c r="O556" s="6"/>
      <c r="P556" s="6"/>
      <c r="Q556" s="28"/>
    </row>
    <row r="557" customFormat="false" ht="15.75" hidden="false" customHeight="true" outlineLevel="0" collapsed="false">
      <c r="A557" s="72"/>
      <c r="B557" s="276" t="s">
        <v>811</v>
      </c>
      <c r="C557" s="276"/>
      <c r="D557" s="276"/>
      <c r="E557" s="276"/>
      <c r="F557" s="276"/>
      <c r="G557" s="276"/>
      <c r="H557" s="276"/>
      <c r="I557" s="276"/>
      <c r="J557" s="276"/>
      <c r="K557" s="276"/>
      <c r="L557" s="276"/>
      <c r="M557" s="276"/>
      <c r="N557" s="276"/>
      <c r="O557" s="276"/>
      <c r="P557" s="276"/>
      <c r="Q557" s="28"/>
    </row>
    <row r="558" customFormat="false" ht="15.75" hidden="false" customHeight="true" outlineLevel="0" collapsed="false">
      <c r="A558" s="72" t="s">
        <v>124</v>
      </c>
      <c r="B558" s="31" t="s">
        <v>812</v>
      </c>
      <c r="C558" s="277" t="n">
        <f aca="false">D558+E558+H558+I558</f>
        <v>862.757</v>
      </c>
      <c r="D558" s="115" t="n">
        <v>0</v>
      </c>
      <c r="E558" s="278" t="n">
        <f aca="false">F558+G558</f>
        <v>380</v>
      </c>
      <c r="F558" s="115" t="n">
        <v>0</v>
      </c>
      <c r="G558" s="279" t="n">
        <f aca="false">G559+G560+G561+G562</f>
        <v>380</v>
      </c>
      <c r="H558" s="279" t="n">
        <f aca="false">H559+H560+H561+H562</f>
        <v>357.757</v>
      </c>
      <c r="I558" s="279" t="n">
        <f aca="false">I559+I560+I561+I562</f>
        <v>125</v>
      </c>
      <c r="J558" s="279" t="n">
        <f aca="false">J559+J560+J561+J562</f>
        <v>862.757</v>
      </c>
      <c r="K558" s="279" t="n">
        <f aca="false">K559+K560+K561+K562</f>
        <v>0</v>
      </c>
      <c r="L558" s="279" t="n">
        <f aca="false">L559+L560+L561+L562</f>
        <v>380</v>
      </c>
      <c r="M558" s="279" t="n">
        <f aca="false">M559+M560+M561+M562</f>
        <v>0</v>
      </c>
      <c r="N558" s="279" t="n">
        <f aca="false">N559+N560+N561+N562</f>
        <v>380</v>
      </c>
      <c r="O558" s="279" t="n">
        <f aca="false">O559+O560+O561+O562</f>
        <v>357.757</v>
      </c>
      <c r="P558" s="279" t="n">
        <f aca="false">P559+P560+P561+P562</f>
        <v>125</v>
      </c>
      <c r="Q558" s="31" t="s">
        <v>813</v>
      </c>
    </row>
    <row r="559" customFormat="false" ht="15" hidden="false" customHeight="false" outlineLevel="0" collapsed="false">
      <c r="A559" s="72"/>
      <c r="B559" s="31"/>
      <c r="C559" s="277"/>
      <c r="D559" s="108" t="n">
        <v>0</v>
      </c>
      <c r="E559" s="278" t="n">
        <f aca="false">F559+G559</f>
        <v>260.96</v>
      </c>
      <c r="F559" s="108" t="n">
        <v>0</v>
      </c>
      <c r="G559" s="280" t="n">
        <f aca="false">215.04+45.92</f>
        <v>260.96</v>
      </c>
      <c r="H559" s="281" t="n">
        <f aca="false">239.857-15-17.245</f>
        <v>207.612</v>
      </c>
      <c r="I559" s="282" t="n">
        <v>67</v>
      </c>
      <c r="J559" s="283" t="n">
        <f aca="false">K559+L559+O559+P559</f>
        <v>535.572</v>
      </c>
      <c r="K559" s="284" t="n">
        <v>0</v>
      </c>
      <c r="L559" s="282" t="n">
        <f aca="false">M559+N559</f>
        <v>260.96</v>
      </c>
      <c r="M559" s="285" t="n">
        <v>0</v>
      </c>
      <c r="N559" s="280" t="n">
        <f aca="false">215.04+45.92</f>
        <v>260.96</v>
      </c>
      <c r="O559" s="281" t="n">
        <f aca="false">239.857-15-17.245</f>
        <v>207.612</v>
      </c>
      <c r="P559" s="286" t="n">
        <v>67</v>
      </c>
      <c r="Q559" s="31"/>
    </row>
    <row r="560" customFormat="false" ht="15" hidden="false" customHeight="false" outlineLevel="0" collapsed="false">
      <c r="A560" s="72"/>
      <c r="B560" s="31"/>
      <c r="C560" s="277"/>
      <c r="D560" s="108" t="n">
        <v>0</v>
      </c>
      <c r="E560" s="278" t="n">
        <f aca="false">F560+G560</f>
        <v>119.04</v>
      </c>
      <c r="F560" s="108" t="n">
        <v>0</v>
      </c>
      <c r="G560" s="210" t="n">
        <f aca="false">164.96-45.92</f>
        <v>119.04</v>
      </c>
      <c r="H560" s="210" t="n">
        <f aca="false">98.545-5</f>
        <v>93.545</v>
      </c>
      <c r="I560" s="287" t="n">
        <v>58</v>
      </c>
      <c r="J560" s="288" t="n">
        <f aca="false">K560+L560+O560+P560</f>
        <v>270.585</v>
      </c>
      <c r="K560" s="289" t="n">
        <v>0</v>
      </c>
      <c r="L560" s="290" t="n">
        <f aca="false">M560+N560</f>
        <v>119.04</v>
      </c>
      <c r="M560" s="291" t="n">
        <v>0</v>
      </c>
      <c r="N560" s="210" t="n">
        <f aca="false">164.96-45.92</f>
        <v>119.04</v>
      </c>
      <c r="O560" s="210" t="n">
        <f aca="false">98.545-5</f>
        <v>93.545</v>
      </c>
      <c r="P560" s="288" t="n">
        <v>58</v>
      </c>
      <c r="Q560" s="31"/>
    </row>
    <row r="561" customFormat="false" ht="15" hidden="false" customHeight="false" outlineLevel="0" collapsed="false">
      <c r="A561" s="72"/>
      <c r="B561" s="31"/>
      <c r="C561" s="277"/>
      <c r="D561" s="108" t="n">
        <v>0</v>
      </c>
      <c r="E561" s="278" t="n">
        <f aca="false">F561+G561</f>
        <v>0</v>
      </c>
      <c r="F561" s="108" t="n">
        <v>0</v>
      </c>
      <c r="G561" s="203"/>
      <c r="H561" s="203" t="n">
        <v>30.6</v>
      </c>
      <c r="I561" s="203"/>
      <c r="J561" s="288" t="n">
        <f aca="false">K561+L561+O561+P561</f>
        <v>30.6</v>
      </c>
      <c r="K561" s="203" t="n">
        <v>0</v>
      </c>
      <c r="L561" s="203" t="n">
        <v>0</v>
      </c>
      <c r="M561" s="50" t="n">
        <v>0</v>
      </c>
      <c r="N561" s="203" t="n">
        <v>0</v>
      </c>
      <c r="O561" s="203" t="n">
        <v>30.6</v>
      </c>
      <c r="P561" s="203" t="n">
        <v>0</v>
      </c>
      <c r="Q561" s="31"/>
    </row>
    <row r="562" customFormat="false" ht="124.95" hidden="false" customHeight="true" outlineLevel="0" collapsed="false">
      <c r="A562" s="72"/>
      <c r="B562" s="31"/>
      <c r="C562" s="277"/>
      <c r="D562" s="292" t="n">
        <v>0</v>
      </c>
      <c r="E562" s="278" t="n">
        <f aca="false">F562+G562</f>
        <v>0</v>
      </c>
      <c r="F562" s="292" t="n">
        <v>0</v>
      </c>
      <c r="G562" s="203" t="n">
        <v>0</v>
      </c>
      <c r="H562" s="203" t="n">
        <v>26</v>
      </c>
      <c r="I562" s="293" t="n">
        <v>0</v>
      </c>
      <c r="J562" s="203" t="n">
        <f aca="false">K562+L562+O562+P562</f>
        <v>26</v>
      </c>
      <c r="K562" s="294" t="n">
        <v>0</v>
      </c>
      <c r="L562" s="203" t="n">
        <v>0</v>
      </c>
      <c r="M562" s="50" t="n">
        <v>0</v>
      </c>
      <c r="N562" s="203" t="n">
        <v>0</v>
      </c>
      <c r="O562" s="203" t="n">
        <v>26</v>
      </c>
      <c r="P562" s="203" t="n">
        <v>0</v>
      </c>
      <c r="Q562" s="31"/>
    </row>
    <row r="563" customFormat="false" ht="136.15" hidden="false" customHeight="true" outlineLevel="0" collapsed="false">
      <c r="A563" s="295" t="s">
        <v>145</v>
      </c>
      <c r="B563" s="105" t="s">
        <v>814</v>
      </c>
      <c r="C563" s="203" t="n">
        <v>20</v>
      </c>
      <c r="D563" s="203" t="n">
        <v>0</v>
      </c>
      <c r="E563" s="203" t="n">
        <v>0</v>
      </c>
      <c r="F563" s="203" t="n">
        <v>0</v>
      </c>
      <c r="G563" s="203" t="n">
        <v>0</v>
      </c>
      <c r="H563" s="203" t="n">
        <v>20</v>
      </c>
      <c r="I563" s="203" t="n">
        <v>0</v>
      </c>
      <c r="J563" s="203" t="n">
        <v>20</v>
      </c>
      <c r="K563" s="203" t="n">
        <v>0</v>
      </c>
      <c r="L563" s="203" t="n">
        <v>0</v>
      </c>
      <c r="M563" s="203" t="n">
        <v>0</v>
      </c>
      <c r="N563" s="203" t="n">
        <v>0</v>
      </c>
      <c r="O563" s="203" t="n">
        <v>20</v>
      </c>
      <c r="P563" s="203" t="n">
        <v>0</v>
      </c>
      <c r="Q563" s="27" t="s">
        <v>815</v>
      </c>
    </row>
    <row r="564" customFormat="false" ht="128.35" hidden="false" customHeight="false" outlineLevel="0" collapsed="false">
      <c r="A564" s="295" t="s">
        <v>34</v>
      </c>
      <c r="B564" s="206" t="s">
        <v>816</v>
      </c>
      <c r="C564" s="296" t="n">
        <f aca="false">D564+E564+H564+I564</f>
        <v>717.081</v>
      </c>
      <c r="D564" s="284" t="n">
        <v>0</v>
      </c>
      <c r="E564" s="297" t="n">
        <f aca="false">F564+G564</f>
        <v>717.081</v>
      </c>
      <c r="F564" s="298" t="n">
        <v>0</v>
      </c>
      <c r="G564" s="297" t="n">
        <v>717.081</v>
      </c>
      <c r="H564" s="299" t="n">
        <v>0</v>
      </c>
      <c r="I564" s="300" t="n">
        <v>0</v>
      </c>
      <c r="J564" s="296" t="n">
        <f aca="false">K564+L564+O564+P564</f>
        <v>717.081</v>
      </c>
      <c r="K564" s="284" t="n">
        <v>0</v>
      </c>
      <c r="L564" s="297" t="n">
        <f aca="false">M564+N564</f>
        <v>717.081</v>
      </c>
      <c r="M564" s="298" t="n">
        <v>0</v>
      </c>
      <c r="N564" s="297" t="n">
        <v>717.081</v>
      </c>
      <c r="O564" s="299" t="n">
        <v>0</v>
      </c>
      <c r="P564" s="300" t="n">
        <v>0</v>
      </c>
      <c r="Q564" s="27" t="s">
        <v>817</v>
      </c>
    </row>
    <row r="565" customFormat="false" ht="15.75" hidden="false" customHeight="false" outlineLevel="0" collapsed="false">
      <c r="A565" s="82" t="s">
        <v>724</v>
      </c>
      <c r="B565" s="82"/>
      <c r="C565" s="301" t="n">
        <f aca="false">C558+C563+C564</f>
        <v>1599.838</v>
      </c>
      <c r="D565" s="301" t="n">
        <f aca="false">D558+D563+D564</f>
        <v>0</v>
      </c>
      <c r="E565" s="301" t="n">
        <f aca="false">E558+E563+E564</f>
        <v>1097.081</v>
      </c>
      <c r="F565" s="301" t="n">
        <f aca="false">F558+F563+F564</f>
        <v>0</v>
      </c>
      <c r="G565" s="301" t="n">
        <f aca="false">G558+G563+G564</f>
        <v>1097.081</v>
      </c>
      <c r="H565" s="301" t="n">
        <f aca="false">H558+H563+H564</f>
        <v>377.757</v>
      </c>
      <c r="I565" s="301" t="n">
        <f aca="false">I558+I563+I564</f>
        <v>125</v>
      </c>
      <c r="J565" s="301" t="n">
        <f aca="false">J558+J563+J564</f>
        <v>1599.838</v>
      </c>
      <c r="K565" s="301" t="n">
        <f aca="false">K558+K563+K564</f>
        <v>0</v>
      </c>
      <c r="L565" s="301" t="n">
        <f aca="false">L558+L563+L564</f>
        <v>1097.081</v>
      </c>
      <c r="M565" s="301" t="n">
        <f aca="false">M558+M563+M564</f>
        <v>0</v>
      </c>
      <c r="N565" s="301" t="n">
        <f aca="false">N558+N563+N564</f>
        <v>1097.081</v>
      </c>
      <c r="O565" s="301" t="n">
        <f aca="false">O558+O563+O564</f>
        <v>377.757</v>
      </c>
      <c r="P565" s="301" t="n">
        <f aca="false">P558+P563+P564</f>
        <v>125</v>
      </c>
      <c r="Q565" s="28"/>
    </row>
    <row r="566" customFormat="false" ht="15.75" hidden="false" customHeight="false" outlineLevel="0" collapsed="false">
      <c r="A566" s="72"/>
      <c r="B566" s="28"/>
      <c r="C566" s="28"/>
      <c r="D566" s="28"/>
      <c r="E566" s="28"/>
      <c r="F566" s="28"/>
      <c r="G566" s="28"/>
      <c r="H566" s="28"/>
      <c r="I566" s="28"/>
      <c r="J566" s="28"/>
      <c r="K566" s="28"/>
      <c r="L566" s="28"/>
      <c r="M566" s="28"/>
      <c r="N566" s="28"/>
      <c r="O566" s="28"/>
      <c r="P566" s="28"/>
      <c r="Q566" s="28"/>
    </row>
    <row r="567" customFormat="false" ht="15.75" hidden="false" customHeight="true" outlineLevel="0" collapsed="false">
      <c r="A567" s="72"/>
      <c r="B567" s="276" t="s">
        <v>818</v>
      </c>
      <c r="C567" s="276"/>
      <c r="D567" s="276"/>
      <c r="E567" s="276"/>
      <c r="F567" s="276"/>
      <c r="G567" s="276"/>
      <c r="H567" s="276"/>
      <c r="I567" s="276"/>
      <c r="J567" s="276"/>
      <c r="K567" s="276"/>
      <c r="L567" s="276"/>
      <c r="M567" s="276"/>
      <c r="N567" s="276"/>
      <c r="O567" s="276"/>
      <c r="P567" s="276"/>
      <c r="Q567" s="28"/>
    </row>
    <row r="568" customFormat="false" ht="105.6" hidden="false" customHeight="true" outlineLevel="0" collapsed="false">
      <c r="A568" s="295" t="s">
        <v>56</v>
      </c>
      <c r="B568" s="203" t="s">
        <v>819</v>
      </c>
      <c r="C568" s="302" t="n">
        <f aca="false">D568+H568+I568</f>
        <v>97.29</v>
      </c>
      <c r="D568" s="302" t="n">
        <v>0</v>
      </c>
      <c r="E568" s="302" t="n">
        <f aca="false">F568+G568</f>
        <v>0</v>
      </c>
      <c r="F568" s="302" t="n">
        <v>0</v>
      </c>
      <c r="G568" s="302" t="n">
        <v>0</v>
      </c>
      <c r="H568" s="302" t="n">
        <v>97.29</v>
      </c>
      <c r="I568" s="302" t="n">
        <v>0</v>
      </c>
      <c r="J568" s="302" t="n">
        <f aca="false">K568+O568+P568</f>
        <v>97.29</v>
      </c>
      <c r="K568" s="302" t="n">
        <v>0</v>
      </c>
      <c r="L568" s="302" t="n">
        <f aca="false">M568+N568</f>
        <v>0</v>
      </c>
      <c r="M568" s="302" t="n">
        <v>0</v>
      </c>
      <c r="N568" s="302" t="n">
        <v>0</v>
      </c>
      <c r="O568" s="302" t="n">
        <v>97.29</v>
      </c>
      <c r="P568" s="302" t="n">
        <v>0</v>
      </c>
      <c r="Q568" s="27" t="s">
        <v>820</v>
      </c>
    </row>
    <row r="569" customFormat="false" ht="217.15" hidden="false" customHeight="false" outlineLevel="0" collapsed="false">
      <c r="A569" s="72" t="s">
        <v>59</v>
      </c>
      <c r="B569" s="203" t="s">
        <v>821</v>
      </c>
      <c r="C569" s="302" t="n">
        <f aca="false">D569+H569+I569</f>
        <v>52.2</v>
      </c>
      <c r="D569" s="302" t="n">
        <v>0</v>
      </c>
      <c r="E569" s="302" t="n">
        <f aca="false">F569+G569</f>
        <v>0</v>
      </c>
      <c r="F569" s="302" t="n">
        <v>0</v>
      </c>
      <c r="G569" s="302" t="n">
        <v>0</v>
      </c>
      <c r="H569" s="302" t="n">
        <v>52.2</v>
      </c>
      <c r="I569" s="302" t="n">
        <v>0</v>
      </c>
      <c r="J569" s="302" t="n">
        <f aca="false">K569+O569+P569</f>
        <v>52.2</v>
      </c>
      <c r="K569" s="302" t="n">
        <v>0</v>
      </c>
      <c r="L569" s="302" t="n">
        <f aca="false">M569+N569</f>
        <v>0</v>
      </c>
      <c r="M569" s="302" t="n">
        <v>0</v>
      </c>
      <c r="N569" s="302" t="n">
        <v>0</v>
      </c>
      <c r="O569" s="302" t="n">
        <v>52.2</v>
      </c>
      <c r="P569" s="302" t="n">
        <v>0</v>
      </c>
      <c r="Q569" s="27" t="s">
        <v>822</v>
      </c>
    </row>
    <row r="570" customFormat="false" ht="15.75" hidden="false" customHeight="false" outlineLevel="0" collapsed="false">
      <c r="A570" s="82" t="s">
        <v>765</v>
      </c>
      <c r="B570" s="82"/>
      <c r="C570" s="90" t="n">
        <f aca="false">C568+C569</f>
        <v>149.49</v>
      </c>
      <c r="D570" s="90" t="n">
        <f aca="false">D568+D569</f>
        <v>0</v>
      </c>
      <c r="E570" s="90" t="n">
        <f aca="false">E568+E569</f>
        <v>0</v>
      </c>
      <c r="F570" s="90" t="n">
        <f aca="false">F568+F569</f>
        <v>0</v>
      </c>
      <c r="G570" s="90" t="n">
        <f aca="false">G568+G569</f>
        <v>0</v>
      </c>
      <c r="H570" s="90" t="n">
        <f aca="false">H568+H569</f>
        <v>149.49</v>
      </c>
      <c r="I570" s="90" t="n">
        <f aca="false">I568+I569</f>
        <v>0</v>
      </c>
      <c r="J570" s="90" t="n">
        <f aca="false">J568+J569</f>
        <v>149.49</v>
      </c>
      <c r="K570" s="90" t="n">
        <f aca="false">K568+K569</f>
        <v>0</v>
      </c>
      <c r="L570" s="90" t="n">
        <f aca="false">L568+L569</f>
        <v>0</v>
      </c>
      <c r="M570" s="90" t="n">
        <f aca="false">M568+M569</f>
        <v>0</v>
      </c>
      <c r="N570" s="90" t="n">
        <f aca="false">N568+N569</f>
        <v>0</v>
      </c>
      <c r="O570" s="90" t="n">
        <f aca="false">O568+O569</f>
        <v>149.49</v>
      </c>
      <c r="P570" s="90" t="n">
        <f aca="false">P568+P569</f>
        <v>0</v>
      </c>
      <c r="Q570" s="28"/>
    </row>
    <row r="571" customFormat="false" ht="15.75" hidden="false" customHeight="false" outlineLevel="0" collapsed="false">
      <c r="A571" s="72"/>
      <c r="B571" s="28"/>
      <c r="C571" s="28"/>
      <c r="D571" s="28"/>
      <c r="E571" s="28"/>
      <c r="F571" s="28"/>
      <c r="G571" s="28"/>
      <c r="H571" s="28"/>
      <c r="I571" s="28"/>
      <c r="J571" s="303"/>
      <c r="K571" s="303"/>
      <c r="L571" s="303"/>
      <c r="M571" s="303"/>
      <c r="N571" s="303"/>
      <c r="O571" s="303"/>
      <c r="P571" s="303"/>
      <c r="Q571" s="28"/>
    </row>
    <row r="572" customFormat="false" ht="15.75" hidden="false" customHeight="true" outlineLevel="0" collapsed="false">
      <c r="A572" s="72"/>
      <c r="B572" s="276" t="s">
        <v>823</v>
      </c>
      <c r="C572" s="276"/>
      <c r="D572" s="276"/>
      <c r="E572" s="276"/>
      <c r="F572" s="276"/>
      <c r="G572" s="276"/>
      <c r="H572" s="276"/>
      <c r="I572" s="276"/>
      <c r="J572" s="276"/>
      <c r="K572" s="276"/>
      <c r="L572" s="276"/>
      <c r="M572" s="276"/>
      <c r="N572" s="276"/>
      <c r="O572" s="276"/>
      <c r="P572" s="276"/>
      <c r="Q572" s="28"/>
    </row>
    <row r="573" customFormat="false" ht="78.75" hidden="false" customHeight="true" outlineLevel="0" collapsed="false">
      <c r="A573" s="295" t="s">
        <v>65</v>
      </c>
      <c r="B573" s="27" t="s">
        <v>824</v>
      </c>
      <c r="C573" s="304" t="n">
        <f aca="false">D573+E573+H573+I573</f>
        <v>2637.4877</v>
      </c>
      <c r="D573" s="245" t="n">
        <v>0</v>
      </c>
      <c r="E573" s="304" t="n">
        <f aca="false">F573+G573</f>
        <v>0</v>
      </c>
      <c r="F573" s="300" t="n">
        <v>0</v>
      </c>
      <c r="G573" s="304" t="n">
        <v>0</v>
      </c>
      <c r="H573" s="226" t="n">
        <f aca="false">2934.196-296.7083</f>
        <v>2637.4877</v>
      </c>
      <c r="I573" s="228" t="n">
        <v>0</v>
      </c>
      <c r="J573" s="304" t="n">
        <f aca="false">K573+L573+O573+P573</f>
        <v>2637.4877</v>
      </c>
      <c r="K573" s="245" t="n">
        <v>0</v>
      </c>
      <c r="L573" s="304" t="n">
        <f aca="false">M573+N573</f>
        <v>0</v>
      </c>
      <c r="M573" s="300" t="n">
        <v>0</v>
      </c>
      <c r="N573" s="304" t="n">
        <v>0</v>
      </c>
      <c r="O573" s="241" t="n">
        <f aca="false">2934.196-296.7083</f>
        <v>2637.4877</v>
      </c>
      <c r="P573" s="241" t="n">
        <v>0</v>
      </c>
      <c r="Q573" s="27" t="s">
        <v>825</v>
      </c>
    </row>
    <row r="574" customFormat="false" ht="26.85" hidden="false" customHeight="false" outlineLevel="0" collapsed="false">
      <c r="A574" s="295"/>
      <c r="B574" s="305" t="s">
        <v>826</v>
      </c>
      <c r="C574" s="304" t="n">
        <f aca="false">D574+E574+H574+I574</f>
        <v>39.4</v>
      </c>
      <c r="D574" s="245" t="n">
        <v>0</v>
      </c>
      <c r="E574" s="304" t="n">
        <f aca="false">F574+G574</f>
        <v>0</v>
      </c>
      <c r="F574" s="300" t="n">
        <v>0</v>
      </c>
      <c r="G574" s="304" t="n">
        <v>0</v>
      </c>
      <c r="H574" s="235" t="n">
        <v>39.4</v>
      </c>
      <c r="I574" s="228" t="n">
        <v>0</v>
      </c>
      <c r="J574" s="304" t="n">
        <f aca="false">K574+L574+O574+P574</f>
        <v>39.4</v>
      </c>
      <c r="K574" s="245" t="n">
        <v>0</v>
      </c>
      <c r="L574" s="304" t="n">
        <f aca="false">M574+N574</f>
        <v>0</v>
      </c>
      <c r="M574" s="300" t="n">
        <v>0</v>
      </c>
      <c r="N574" s="304" t="n">
        <v>0</v>
      </c>
      <c r="O574" s="235" t="n">
        <v>39.4</v>
      </c>
      <c r="P574" s="228" t="n">
        <v>0</v>
      </c>
      <c r="Q574" s="27"/>
    </row>
    <row r="575" customFormat="false" ht="39.55" hidden="false" customHeight="false" outlineLevel="0" collapsed="false">
      <c r="A575" s="306" t="s">
        <v>827</v>
      </c>
      <c r="B575" s="27" t="s">
        <v>828</v>
      </c>
      <c r="C575" s="304" t="n">
        <f aca="false">D575+E575+H575+I575</f>
        <v>5136.88063</v>
      </c>
      <c r="D575" s="245" t="n">
        <v>0</v>
      </c>
      <c r="E575" s="304" t="n">
        <f aca="false">F575+G575</f>
        <v>585.029</v>
      </c>
      <c r="F575" s="307" t="n">
        <v>0</v>
      </c>
      <c r="G575" s="308" t="n">
        <f aca="false">750-16.081-148.89</f>
        <v>585.029</v>
      </c>
      <c r="H575" s="226" t="n">
        <f aca="false">3138-51.6-44.92837</f>
        <v>3041.47163</v>
      </c>
      <c r="I575" s="300" t="n">
        <v>1510.38</v>
      </c>
      <c r="J575" s="304" t="n">
        <f aca="false">K575+L575+O575+P575</f>
        <v>5136.88063</v>
      </c>
      <c r="K575" s="245" t="n">
        <v>0</v>
      </c>
      <c r="L575" s="304" t="n">
        <f aca="false">M575+N575</f>
        <v>585.029</v>
      </c>
      <c r="M575" s="307" t="n">
        <v>0</v>
      </c>
      <c r="N575" s="308" t="n">
        <f aca="false">750-16.081-148.89</f>
        <v>585.029</v>
      </c>
      <c r="O575" s="226" t="n">
        <f aca="false">3138-51.6-44.92837</f>
        <v>3041.47163</v>
      </c>
      <c r="P575" s="300" t="n">
        <v>1510.38</v>
      </c>
      <c r="Q575" s="27"/>
    </row>
    <row r="576" customFormat="false" ht="15.75" hidden="false" customHeight="true" outlineLevel="0" collapsed="false">
      <c r="A576" s="309" t="s">
        <v>207</v>
      </c>
      <c r="B576" s="105" t="s">
        <v>829</v>
      </c>
      <c r="C576" s="304" t="n">
        <f aca="false">D576+E576+H576+I576</f>
        <v>731</v>
      </c>
      <c r="D576" s="245" t="n">
        <v>0</v>
      </c>
      <c r="E576" s="304" t="n">
        <f aca="false">F576+G576</f>
        <v>0</v>
      </c>
      <c r="F576" s="300" t="n">
        <v>0</v>
      </c>
      <c r="G576" s="224" t="n">
        <v>0</v>
      </c>
      <c r="H576" s="310" t="n">
        <v>731</v>
      </c>
      <c r="I576" s="227" t="n">
        <v>0</v>
      </c>
      <c r="J576" s="241" t="n">
        <f aca="false">K576+L576+O576+P576</f>
        <v>731</v>
      </c>
      <c r="K576" s="245" t="n">
        <v>0</v>
      </c>
      <c r="L576" s="304" t="n">
        <f aca="false">M576+N576</f>
        <v>0</v>
      </c>
      <c r="M576" s="300" t="n">
        <v>0</v>
      </c>
      <c r="N576" s="224" t="n">
        <v>0</v>
      </c>
      <c r="O576" s="310" t="n">
        <v>731</v>
      </c>
      <c r="P576" s="227" t="n">
        <v>0</v>
      </c>
      <c r="Q576" s="105" t="s">
        <v>830</v>
      </c>
    </row>
    <row r="577" customFormat="false" ht="74.6" hidden="false" customHeight="true" outlineLevel="0" collapsed="false">
      <c r="A577" s="309"/>
      <c r="B577" s="105"/>
      <c r="C577" s="304" t="n">
        <f aca="false">D577+E577+H577+I577</f>
        <v>12.474</v>
      </c>
      <c r="D577" s="245" t="n">
        <v>0</v>
      </c>
      <c r="E577" s="304" t="n">
        <f aca="false">F577+G577</f>
        <v>12.474</v>
      </c>
      <c r="F577" s="311" t="n">
        <v>0</v>
      </c>
      <c r="G577" s="194" t="n">
        <v>12.474</v>
      </c>
      <c r="H577" s="312" t="n">
        <v>0</v>
      </c>
      <c r="I577" s="194" t="n">
        <v>0</v>
      </c>
      <c r="J577" s="304" t="n">
        <f aca="false">K577+L577+O577+P577</f>
        <v>12.474</v>
      </c>
      <c r="K577" s="245" t="n">
        <v>0</v>
      </c>
      <c r="L577" s="304" t="n">
        <f aca="false">M577+N577</f>
        <v>12.474</v>
      </c>
      <c r="M577" s="311" t="n">
        <v>0</v>
      </c>
      <c r="N577" s="194" t="n">
        <v>12.474</v>
      </c>
      <c r="O577" s="312" t="n">
        <v>0</v>
      </c>
      <c r="P577" s="194" t="n">
        <v>0</v>
      </c>
      <c r="Q577" s="105"/>
    </row>
    <row r="578" customFormat="false" ht="15.75" hidden="false" customHeight="true" outlineLevel="0" collapsed="false">
      <c r="A578" s="309" t="s">
        <v>108</v>
      </c>
      <c r="B578" s="105" t="s">
        <v>831</v>
      </c>
      <c r="C578" s="304" t="n">
        <f aca="false">D578+E578+H578+I578</f>
        <v>1186.36019</v>
      </c>
      <c r="D578" s="245" t="n">
        <v>0</v>
      </c>
      <c r="E578" s="304" t="n">
        <f aca="false">F578+G578</f>
        <v>0</v>
      </c>
      <c r="F578" s="300" t="n">
        <v>0</v>
      </c>
      <c r="G578" s="313" t="n">
        <v>0</v>
      </c>
      <c r="H578" s="310" t="n">
        <v>1186.36019</v>
      </c>
      <c r="I578" s="241" t="n">
        <v>0</v>
      </c>
      <c r="J578" s="241" t="n">
        <f aca="false">K578+L578+O578+P578</f>
        <v>1186.36019</v>
      </c>
      <c r="K578" s="245" t="n">
        <v>0</v>
      </c>
      <c r="L578" s="304" t="n">
        <f aca="false">M578+N578</f>
        <v>0</v>
      </c>
      <c r="M578" s="300" t="n">
        <v>0</v>
      </c>
      <c r="N578" s="313" t="n">
        <v>0</v>
      </c>
      <c r="O578" s="310" t="n">
        <v>1186.36019</v>
      </c>
      <c r="P578" s="224" t="n">
        <v>0</v>
      </c>
      <c r="Q578" s="105"/>
    </row>
    <row r="579" customFormat="false" ht="86.1" hidden="false" customHeight="true" outlineLevel="0" collapsed="false">
      <c r="A579" s="309"/>
      <c r="B579" s="105"/>
      <c r="C579" s="304" t="n">
        <f aca="false">D579+E579+H579+I579</f>
        <v>175.332</v>
      </c>
      <c r="D579" s="245" t="n">
        <v>0</v>
      </c>
      <c r="E579" s="304" t="n">
        <f aca="false">F579+G579</f>
        <v>0</v>
      </c>
      <c r="F579" s="300" t="n">
        <v>0</v>
      </c>
      <c r="G579" s="313" t="n">
        <v>0</v>
      </c>
      <c r="H579" s="314" t="n">
        <v>175.332</v>
      </c>
      <c r="I579" s="241" t="n">
        <v>0</v>
      </c>
      <c r="J579" s="241" t="n">
        <f aca="false">K579+L579+O579+P579</f>
        <v>175.332</v>
      </c>
      <c r="K579" s="245" t="n">
        <v>0</v>
      </c>
      <c r="L579" s="304" t="n">
        <f aca="false">M579+N579</f>
        <v>0</v>
      </c>
      <c r="M579" s="300" t="n">
        <v>0</v>
      </c>
      <c r="N579" s="313" t="n">
        <v>0</v>
      </c>
      <c r="O579" s="314" t="n">
        <v>175.332</v>
      </c>
      <c r="P579" s="315" t="n">
        <v>0</v>
      </c>
      <c r="Q579" s="105"/>
    </row>
    <row r="580" customFormat="false" ht="102.95" hidden="false" customHeight="false" outlineLevel="0" collapsed="false">
      <c r="A580" s="72" t="s">
        <v>115</v>
      </c>
      <c r="B580" s="27" t="s">
        <v>832</v>
      </c>
      <c r="C580" s="194" t="n">
        <v>0</v>
      </c>
      <c r="D580" s="194" t="n">
        <v>0</v>
      </c>
      <c r="E580" s="194" t="n">
        <v>0</v>
      </c>
      <c r="F580" s="194" t="n">
        <v>0</v>
      </c>
      <c r="G580" s="194" t="n">
        <v>0</v>
      </c>
      <c r="H580" s="194" t="n">
        <v>0</v>
      </c>
      <c r="I580" s="194" t="n">
        <v>0</v>
      </c>
      <c r="J580" s="194" t="n">
        <v>0</v>
      </c>
      <c r="K580" s="194" t="n">
        <v>0</v>
      </c>
      <c r="L580" s="194" t="n">
        <v>0</v>
      </c>
      <c r="M580" s="194" t="n">
        <v>0</v>
      </c>
      <c r="N580" s="194" t="n">
        <v>0</v>
      </c>
      <c r="O580" s="194" t="n">
        <v>0</v>
      </c>
      <c r="P580" s="194" t="n">
        <v>0</v>
      </c>
      <c r="Q580" s="105"/>
    </row>
    <row r="581" customFormat="false" ht="26.85" hidden="false" customHeight="false" outlineLevel="0" collapsed="false">
      <c r="A581" s="72" t="s">
        <v>365</v>
      </c>
      <c r="B581" s="27" t="s">
        <v>833</v>
      </c>
      <c r="C581" s="304" t="n">
        <f aca="false">D581+E581+H581+I581</f>
        <v>206.574</v>
      </c>
      <c r="D581" s="245" t="n">
        <v>0</v>
      </c>
      <c r="E581" s="304" t="n">
        <f aca="false">F581+G581</f>
        <v>0</v>
      </c>
      <c r="F581" s="300" t="n">
        <v>0</v>
      </c>
      <c r="G581" s="313" t="n">
        <v>0</v>
      </c>
      <c r="H581" s="314" t="n">
        <v>206.574</v>
      </c>
      <c r="I581" s="241" t="n">
        <v>0</v>
      </c>
      <c r="J581" s="241" t="n">
        <f aca="false">K581+L581+O581+P581</f>
        <v>206.574</v>
      </c>
      <c r="K581" s="245" t="n">
        <v>0</v>
      </c>
      <c r="L581" s="304" t="n">
        <f aca="false">M581+N581</f>
        <v>0</v>
      </c>
      <c r="M581" s="300" t="n">
        <v>0</v>
      </c>
      <c r="N581" s="313" t="n">
        <v>0</v>
      </c>
      <c r="O581" s="314" t="n">
        <v>206.574</v>
      </c>
      <c r="P581" s="315" t="n">
        <v>0</v>
      </c>
      <c r="Q581" s="105"/>
    </row>
    <row r="582" customFormat="false" ht="26.85" hidden="false" customHeight="false" outlineLevel="0" collapsed="false">
      <c r="A582" s="72" t="s">
        <v>367</v>
      </c>
      <c r="B582" s="27" t="s">
        <v>834</v>
      </c>
      <c r="C582" s="304" t="n">
        <f aca="false">D582+E582+H582+I582</f>
        <v>45</v>
      </c>
      <c r="D582" s="245" t="n">
        <v>0</v>
      </c>
      <c r="E582" s="304" t="n">
        <f aca="false">F582+G582</f>
        <v>0</v>
      </c>
      <c r="F582" s="300" t="n">
        <v>0</v>
      </c>
      <c r="G582" s="313" t="n">
        <v>0</v>
      </c>
      <c r="H582" s="314" t="n">
        <v>45</v>
      </c>
      <c r="I582" s="241" t="n">
        <v>0</v>
      </c>
      <c r="J582" s="241" t="n">
        <f aca="false">K582+L582+O582+P582</f>
        <v>45</v>
      </c>
      <c r="K582" s="245" t="n">
        <v>0</v>
      </c>
      <c r="L582" s="304" t="n">
        <f aca="false">M582+N582</f>
        <v>0</v>
      </c>
      <c r="M582" s="300" t="n">
        <v>0</v>
      </c>
      <c r="N582" s="313" t="n">
        <v>0</v>
      </c>
      <c r="O582" s="314" t="n">
        <v>45</v>
      </c>
      <c r="P582" s="315" t="n">
        <v>0</v>
      </c>
      <c r="Q582" s="105"/>
    </row>
    <row r="583" customFormat="false" ht="15.75" hidden="false" customHeight="false" outlineLevel="0" collapsed="false">
      <c r="A583" s="82" t="s">
        <v>775</v>
      </c>
      <c r="B583" s="82"/>
      <c r="C583" s="115" t="n">
        <f aca="false">C582+C581+C580+C579+C578+C577+C576+C575+C574+C573</f>
        <v>10170.50852</v>
      </c>
      <c r="D583" s="115" t="n">
        <f aca="false">D582+D581+D580+D579+D578+D577+D576+D575+D574+D573</f>
        <v>0</v>
      </c>
      <c r="E583" s="115" t="n">
        <f aca="false">E582+E581+E580+E579+E578+E577+E576+E575+E574+E573</f>
        <v>597.503</v>
      </c>
      <c r="F583" s="115" t="n">
        <f aca="false">F582+F581+F580+F579+F578+F577+F576+F575+F574+F573</f>
        <v>0</v>
      </c>
      <c r="G583" s="115" t="n">
        <f aca="false">G582+G581+G580+G579+G578+G577+G576+G575+G574+G573</f>
        <v>597.503</v>
      </c>
      <c r="H583" s="115" t="n">
        <f aca="false">H582+H581+H580+H579+H578+H577+H576+H575+H574+H573</f>
        <v>8062.62552</v>
      </c>
      <c r="I583" s="115" t="n">
        <f aca="false">I582+I581+I580+I579+I578+I577+I576+I575+I574+I573</f>
        <v>1510.38</v>
      </c>
      <c r="J583" s="115" t="n">
        <f aca="false">J582+J581+J580+J579+J578+J577+J576+J575+J574+J573</f>
        <v>10170.50852</v>
      </c>
      <c r="K583" s="115" t="n">
        <f aca="false">K582+K581+K580+K579+K578+K577+K576+K575+K574+K573</f>
        <v>0</v>
      </c>
      <c r="L583" s="115" t="n">
        <f aca="false">L582+L581+L580+L579+L578+L577+L576+L575+L574+L573</f>
        <v>597.503</v>
      </c>
      <c r="M583" s="115" t="n">
        <f aca="false">M582+M581+M580+M579+M578+M577+M576+M575+M574+M573</f>
        <v>0</v>
      </c>
      <c r="N583" s="115" t="n">
        <f aca="false">N582+N581+N580+N579+N578+N577+N576+N575+N574+N573</f>
        <v>597.503</v>
      </c>
      <c r="O583" s="115" t="n">
        <f aca="false">O582+O581+O580+O579+O578+O577+O576+O575+O574+O573</f>
        <v>8062.62552</v>
      </c>
      <c r="P583" s="115" t="n">
        <f aca="false">P582+P581+P580+P579+P578+P577+P576+P575+P574+P573</f>
        <v>1510.38</v>
      </c>
      <c r="Q583" s="28"/>
    </row>
    <row r="584" customFormat="false" ht="15.75" hidden="false" customHeight="false" outlineLevel="0" collapsed="false">
      <c r="A584" s="82" t="s">
        <v>82</v>
      </c>
      <c r="B584" s="82"/>
      <c r="C584" s="115" t="n">
        <f aca="false">C583+C570+C565</f>
        <v>11919.83652</v>
      </c>
      <c r="D584" s="115" t="n">
        <f aca="false">D583+D570+D565</f>
        <v>0</v>
      </c>
      <c r="E584" s="115" t="n">
        <f aca="false">E583+E570+E565</f>
        <v>1694.584</v>
      </c>
      <c r="F584" s="115" t="n">
        <f aca="false">F583+F570+F565</f>
        <v>0</v>
      </c>
      <c r="G584" s="115" t="n">
        <f aca="false">G583+G570+G565</f>
        <v>1694.584</v>
      </c>
      <c r="H584" s="115" t="n">
        <f aca="false">H583+H570+H565</f>
        <v>8589.87252</v>
      </c>
      <c r="I584" s="115" t="n">
        <f aca="false">I583+I570+I565</f>
        <v>1635.38</v>
      </c>
      <c r="J584" s="115" t="n">
        <f aca="false">J583+J570+J565</f>
        <v>11919.83652</v>
      </c>
      <c r="K584" s="115" t="n">
        <f aca="false">K583+K570+K565</f>
        <v>0</v>
      </c>
      <c r="L584" s="115" t="n">
        <f aca="false">L583+L570+L565</f>
        <v>1694.584</v>
      </c>
      <c r="M584" s="115" t="n">
        <f aca="false">M583+M570+M565</f>
        <v>0</v>
      </c>
      <c r="N584" s="115" t="n">
        <f aca="false">N583+N570+N565</f>
        <v>1694.584</v>
      </c>
      <c r="O584" s="115" t="n">
        <f aca="false">O583+O570+O565</f>
        <v>8589.87252</v>
      </c>
      <c r="P584" s="115" t="n">
        <f aca="false">P583+P570+P565</f>
        <v>1635.38</v>
      </c>
      <c r="Q584" s="28"/>
    </row>
    <row r="585" customFormat="false" ht="15.75" hidden="false" customHeight="false" outlineLevel="0" collapsed="false">
      <c r="A585" s="72"/>
      <c r="B585" s="28"/>
      <c r="C585" s="28"/>
      <c r="D585" s="28"/>
      <c r="E585" s="28"/>
      <c r="F585" s="28"/>
      <c r="G585" s="28"/>
      <c r="H585" s="28"/>
      <c r="I585" s="28"/>
      <c r="J585" s="28"/>
      <c r="K585" s="28"/>
      <c r="L585" s="28"/>
      <c r="M585" s="28"/>
      <c r="N585" s="28"/>
      <c r="O585" s="28"/>
      <c r="P585" s="28"/>
      <c r="Q585" s="28"/>
    </row>
    <row r="586" customFormat="false" ht="15.75" hidden="false" customHeight="true" outlineLevel="0" collapsed="false">
      <c r="A586" s="72"/>
      <c r="B586" s="276" t="s">
        <v>835</v>
      </c>
      <c r="C586" s="276"/>
      <c r="D586" s="276"/>
      <c r="E586" s="276"/>
      <c r="F586" s="276"/>
      <c r="G586" s="276"/>
      <c r="H586" s="276"/>
      <c r="I586" s="276"/>
      <c r="J586" s="276"/>
      <c r="K586" s="276"/>
      <c r="L586" s="276"/>
      <c r="M586" s="276"/>
      <c r="N586" s="276"/>
      <c r="O586" s="276"/>
      <c r="P586" s="276"/>
      <c r="Q586" s="28"/>
    </row>
    <row r="587" customFormat="false" ht="64.9" hidden="false" customHeight="false" outlineLevel="0" collapsed="false">
      <c r="A587" s="295" t="s">
        <v>124</v>
      </c>
      <c r="B587" s="27" t="s">
        <v>836</v>
      </c>
      <c r="C587" s="227" t="n">
        <f aca="false">D587+J587</f>
        <v>19890.52664</v>
      </c>
      <c r="D587" s="227" t="n">
        <v>10536</v>
      </c>
      <c r="E587" s="225" t="n">
        <f aca="false">F587+H587</f>
        <v>0</v>
      </c>
      <c r="F587" s="225" t="n">
        <v>0</v>
      </c>
      <c r="G587" s="316" t="n">
        <v>0</v>
      </c>
      <c r="H587" s="194" t="n">
        <v>0</v>
      </c>
      <c r="I587" s="317" t="n">
        <v>0</v>
      </c>
      <c r="J587" s="318" t="n">
        <f aca="false">K587</f>
        <v>9354.52664</v>
      </c>
      <c r="K587" s="227" t="n">
        <v>9354.52664</v>
      </c>
      <c r="L587" s="226" t="n">
        <f aca="false">M587+N587</f>
        <v>0</v>
      </c>
      <c r="M587" s="226" t="n">
        <v>0</v>
      </c>
      <c r="N587" s="226" t="n">
        <v>0</v>
      </c>
      <c r="O587" s="226" t="n">
        <v>0</v>
      </c>
      <c r="P587" s="235" t="n">
        <v>0</v>
      </c>
      <c r="Q587" s="27" t="s">
        <v>837</v>
      </c>
    </row>
    <row r="588" customFormat="false" ht="64.9" hidden="false" customHeight="false" outlineLevel="0" collapsed="false">
      <c r="A588" s="295" t="s">
        <v>145</v>
      </c>
      <c r="B588" s="27" t="s">
        <v>838</v>
      </c>
      <c r="C588" s="227" t="n">
        <f aca="false">D588+J588</f>
        <v>2400</v>
      </c>
      <c r="D588" s="226" t="n">
        <v>1200</v>
      </c>
      <c r="E588" s="225" t="n">
        <f aca="false">F588+H588</f>
        <v>0</v>
      </c>
      <c r="F588" s="241" t="n">
        <v>0</v>
      </c>
      <c r="G588" s="319" t="n">
        <v>0</v>
      </c>
      <c r="H588" s="227" t="n">
        <v>0</v>
      </c>
      <c r="I588" s="225" t="n">
        <v>0</v>
      </c>
      <c r="J588" s="318" t="n">
        <f aca="false">K588</f>
        <v>1200</v>
      </c>
      <c r="K588" s="226" t="n">
        <v>1200</v>
      </c>
      <c r="L588" s="226" t="n">
        <f aca="false">M588+N588</f>
        <v>0</v>
      </c>
      <c r="M588" s="226" t="n">
        <v>0</v>
      </c>
      <c r="N588" s="226" t="n">
        <v>0</v>
      </c>
      <c r="O588" s="226" t="n">
        <v>0</v>
      </c>
      <c r="P588" s="235" t="n">
        <v>0</v>
      </c>
      <c r="Q588" s="27" t="s">
        <v>837</v>
      </c>
    </row>
    <row r="589" customFormat="false" ht="15.75" hidden="false" customHeight="false" outlineLevel="0" collapsed="false">
      <c r="A589" s="82" t="s">
        <v>609</v>
      </c>
      <c r="B589" s="82"/>
      <c r="C589" s="115" t="n">
        <f aca="false">C587+C588</f>
        <v>22290.52664</v>
      </c>
      <c r="D589" s="115" t="n">
        <f aca="false">D587+D588</f>
        <v>11736</v>
      </c>
      <c r="E589" s="115" t="n">
        <f aca="false">E587+E588</f>
        <v>0</v>
      </c>
      <c r="F589" s="115" t="n">
        <f aca="false">F587+F588</f>
        <v>0</v>
      </c>
      <c r="G589" s="115" t="n">
        <f aca="false">G587+G588</f>
        <v>0</v>
      </c>
      <c r="H589" s="115" t="n">
        <f aca="false">H587+H588</f>
        <v>0</v>
      </c>
      <c r="I589" s="115" t="n">
        <f aca="false">I587+I588</f>
        <v>0</v>
      </c>
      <c r="J589" s="320" t="n">
        <f aca="false">K589</f>
        <v>10554.52664</v>
      </c>
      <c r="K589" s="115" t="n">
        <f aca="false">K587+K588</f>
        <v>10554.52664</v>
      </c>
      <c r="L589" s="115" t="n">
        <f aca="false">L587+L588</f>
        <v>0</v>
      </c>
      <c r="M589" s="115" t="n">
        <f aca="false">M587+M588</f>
        <v>0</v>
      </c>
      <c r="N589" s="115" t="n">
        <f aca="false">N587+N588</f>
        <v>0</v>
      </c>
      <c r="O589" s="115" t="n">
        <f aca="false">O587+O588</f>
        <v>0</v>
      </c>
      <c r="P589" s="115" t="n">
        <f aca="false">P587+P588</f>
        <v>0</v>
      </c>
      <c r="Q589" s="28"/>
    </row>
    <row r="590" customFormat="false" ht="15.75" hidden="false" customHeight="false" outlineLevel="0" collapsed="false">
      <c r="A590" s="82" t="s">
        <v>82</v>
      </c>
      <c r="B590" s="82"/>
      <c r="C590" s="115" t="n">
        <f aca="false">C589+C584+C554+C532</f>
        <v>342212.29144</v>
      </c>
      <c r="D590" s="115" t="n">
        <f aca="false">D589+D584+D554+D532</f>
        <v>168847.4</v>
      </c>
      <c r="E590" s="115" t="n">
        <f aca="false">E589+E584+E554+E532</f>
        <v>7362.436</v>
      </c>
      <c r="F590" s="115" t="n">
        <f aca="false">F589+F584+F554+F532</f>
        <v>0</v>
      </c>
      <c r="G590" s="115" t="n">
        <f aca="false">G589+G584+G554+G532</f>
        <v>7362.436</v>
      </c>
      <c r="H590" s="115" t="n">
        <f aca="false">H589+H584+H554+H532</f>
        <v>130579.4738</v>
      </c>
      <c r="I590" s="115" t="n">
        <f aca="false">I589+I584+I554+I532</f>
        <v>24868.455</v>
      </c>
      <c r="J590" s="115" t="n">
        <f aca="false">J589+J584+J554+J532</f>
        <v>330403.2417</v>
      </c>
      <c r="K590" s="115" t="n">
        <f aca="false">K589+K584+K554+K532</f>
        <v>167592.92664</v>
      </c>
      <c r="L590" s="115" t="n">
        <f aca="false">L589+L584+L554+L532</f>
        <v>7312.38626</v>
      </c>
      <c r="M590" s="115" t="n">
        <f aca="false">M589+M584+M554+M532</f>
        <v>0</v>
      </c>
      <c r="N590" s="115" t="n">
        <f aca="false">N589+N584+N554+N532</f>
        <v>7312.38626</v>
      </c>
      <c r="O590" s="115" t="n">
        <f aca="false">O589+O584+O554+O532</f>
        <v>124528.46934</v>
      </c>
      <c r="P590" s="115" t="n">
        <f aca="false">P589+P584+P554+P532</f>
        <v>24868.455</v>
      </c>
      <c r="Q590" s="28"/>
    </row>
    <row r="591" customFormat="false" ht="15.75" hidden="false" customHeight="false" outlineLevel="0" collapsed="false">
      <c r="A591" s="72"/>
      <c r="B591" s="28"/>
      <c r="C591" s="28"/>
      <c r="D591" s="28"/>
      <c r="E591" s="17"/>
      <c r="F591" s="17"/>
      <c r="G591" s="17"/>
      <c r="H591" s="17"/>
      <c r="I591" s="17"/>
      <c r="J591" s="17"/>
      <c r="K591" s="17"/>
      <c r="L591" s="17"/>
      <c r="M591" s="17"/>
      <c r="N591" s="17"/>
      <c r="O591" s="17"/>
      <c r="P591" s="17"/>
      <c r="Q591" s="17"/>
    </row>
    <row r="592" customFormat="false" ht="15.75" hidden="false" customHeight="true" outlineLevel="0" collapsed="false">
      <c r="A592" s="72"/>
      <c r="B592" s="276" t="s">
        <v>839</v>
      </c>
      <c r="C592" s="276"/>
      <c r="D592" s="276"/>
      <c r="E592" s="276"/>
      <c r="F592" s="276"/>
      <c r="G592" s="276"/>
      <c r="H592" s="276"/>
      <c r="I592" s="276"/>
      <c r="J592" s="276"/>
      <c r="K592" s="276"/>
      <c r="L592" s="276"/>
      <c r="M592" s="276"/>
      <c r="N592" s="276"/>
      <c r="O592" s="276"/>
      <c r="P592" s="276"/>
      <c r="Q592" s="6"/>
    </row>
    <row r="593" customFormat="false" ht="15.75" hidden="false" customHeight="true" outlineLevel="0" collapsed="false">
      <c r="A593" s="7"/>
      <c r="B593" s="321" t="s">
        <v>840</v>
      </c>
      <c r="C593" s="321"/>
      <c r="D593" s="321"/>
      <c r="E593" s="321"/>
      <c r="F593" s="321"/>
      <c r="G593" s="321"/>
      <c r="H593" s="321"/>
      <c r="I593" s="321"/>
      <c r="J593" s="321"/>
      <c r="K593" s="321"/>
      <c r="L593" s="321"/>
      <c r="M593" s="321"/>
      <c r="N593" s="321"/>
      <c r="O593" s="321"/>
      <c r="P593" s="321"/>
      <c r="Q593" s="83"/>
    </row>
    <row r="594" customFormat="false" ht="15" hidden="false" customHeight="false" outlineLevel="0" collapsed="false">
      <c r="A594" s="7"/>
      <c r="B594" s="60" t="s">
        <v>841</v>
      </c>
      <c r="C594" s="322"/>
      <c r="D594" s="322"/>
      <c r="E594" s="322"/>
      <c r="F594" s="322"/>
      <c r="G594" s="322"/>
      <c r="H594" s="322"/>
      <c r="I594" s="322"/>
      <c r="J594" s="322"/>
      <c r="K594" s="322"/>
      <c r="L594" s="322"/>
      <c r="M594" s="322"/>
      <c r="N594" s="322"/>
      <c r="O594" s="322"/>
      <c r="P594" s="322"/>
      <c r="Q594" s="83"/>
    </row>
    <row r="595" customFormat="false" ht="15.75" hidden="false" customHeight="true" outlineLevel="0" collapsed="false">
      <c r="A595" s="7"/>
      <c r="B595" s="60" t="s">
        <v>842</v>
      </c>
      <c r="C595" s="60"/>
      <c r="D595" s="60"/>
      <c r="E595" s="60"/>
      <c r="F595" s="60"/>
      <c r="G595" s="60"/>
      <c r="H595" s="60"/>
      <c r="I595" s="60"/>
      <c r="J595" s="60"/>
      <c r="K595" s="60"/>
      <c r="L595" s="60"/>
      <c r="M595" s="60"/>
      <c r="N595" s="60"/>
      <c r="O595" s="60"/>
      <c r="P595" s="60"/>
      <c r="Q595" s="60"/>
    </row>
    <row r="596" customFormat="false" ht="60.8" hidden="false" customHeight="true" outlineLevel="0" collapsed="false">
      <c r="A596" s="7" t="s">
        <v>124</v>
      </c>
      <c r="B596" s="323" t="s">
        <v>843</v>
      </c>
      <c r="C596" s="324" t="n">
        <f aca="false">H596</f>
        <v>400.35476</v>
      </c>
      <c r="D596" s="324" t="n">
        <v>0</v>
      </c>
      <c r="E596" s="324" t="n">
        <v>0</v>
      </c>
      <c r="F596" s="324" t="n">
        <v>0</v>
      </c>
      <c r="G596" s="324" t="n">
        <v>0</v>
      </c>
      <c r="H596" s="324" t="n">
        <f aca="false">257.23976+143.115</f>
        <v>400.35476</v>
      </c>
      <c r="I596" s="324" t="n">
        <v>0</v>
      </c>
      <c r="J596" s="324" t="n">
        <f aca="false">K596+L596+M596+N596+O596+P596</f>
        <v>400.35476</v>
      </c>
      <c r="K596" s="324" t="n">
        <v>0</v>
      </c>
      <c r="L596" s="324" t="n">
        <v>0</v>
      </c>
      <c r="M596" s="324" t="n">
        <v>0</v>
      </c>
      <c r="N596" s="324" t="n">
        <v>0</v>
      </c>
      <c r="O596" s="324" t="n">
        <f aca="false">H596</f>
        <v>400.35476</v>
      </c>
      <c r="P596" s="324" t="n">
        <v>0</v>
      </c>
      <c r="Q596" s="325" t="s">
        <v>844</v>
      </c>
    </row>
    <row r="597" customFormat="false" ht="120.55" hidden="false" customHeight="true" outlineLevel="0" collapsed="false">
      <c r="A597" s="7" t="s">
        <v>145</v>
      </c>
      <c r="B597" s="323" t="s">
        <v>845</v>
      </c>
      <c r="C597" s="324" t="n">
        <f aca="false">H597</f>
        <v>269.64924</v>
      </c>
      <c r="D597" s="324" t="n">
        <v>0</v>
      </c>
      <c r="E597" s="324" t="n">
        <v>0</v>
      </c>
      <c r="F597" s="324" t="n">
        <v>0</v>
      </c>
      <c r="G597" s="324" t="n">
        <v>0</v>
      </c>
      <c r="H597" s="324" t="n">
        <f aca="false">150.46124+70+49.188</f>
        <v>269.64924</v>
      </c>
      <c r="I597" s="324" t="n">
        <v>0</v>
      </c>
      <c r="J597" s="324" t="n">
        <f aca="false">O597</f>
        <v>269.64924</v>
      </c>
      <c r="K597" s="324" t="n">
        <v>0</v>
      </c>
      <c r="L597" s="324" t="n">
        <v>0</v>
      </c>
      <c r="M597" s="324" t="n">
        <v>0</v>
      </c>
      <c r="N597" s="324" t="n">
        <v>0</v>
      </c>
      <c r="O597" s="324" t="n">
        <f aca="false">H597</f>
        <v>269.64924</v>
      </c>
      <c r="P597" s="324" t="n">
        <v>0</v>
      </c>
      <c r="Q597" s="325"/>
    </row>
    <row r="598" customFormat="false" ht="50.5" hidden="false" customHeight="false" outlineLevel="0" collapsed="false">
      <c r="A598" s="89" t="s">
        <v>34</v>
      </c>
      <c r="B598" s="323" t="s">
        <v>846</v>
      </c>
      <c r="C598" s="324" t="n">
        <f aca="false">H598</f>
        <v>2.8</v>
      </c>
      <c r="D598" s="324" t="n">
        <v>0</v>
      </c>
      <c r="E598" s="324" t="n">
        <v>0</v>
      </c>
      <c r="F598" s="324" t="n">
        <v>0</v>
      </c>
      <c r="G598" s="324" t="n">
        <v>0</v>
      </c>
      <c r="H598" s="324" t="n">
        <v>2.8</v>
      </c>
      <c r="I598" s="324" t="n">
        <v>0</v>
      </c>
      <c r="J598" s="324" t="n">
        <f aca="false">O598</f>
        <v>2.8</v>
      </c>
      <c r="K598" s="324" t="n">
        <v>0</v>
      </c>
      <c r="L598" s="324" t="n">
        <v>0</v>
      </c>
      <c r="M598" s="324" t="n">
        <v>0</v>
      </c>
      <c r="N598" s="324" t="n">
        <v>0</v>
      </c>
      <c r="O598" s="324" t="n">
        <v>2.8</v>
      </c>
      <c r="P598" s="324" t="n">
        <v>0</v>
      </c>
      <c r="Q598" s="325"/>
    </row>
    <row r="599" customFormat="false" ht="35.55" hidden="false" customHeight="true" outlineLevel="0" collapsed="false">
      <c r="A599" s="89" t="s">
        <v>37</v>
      </c>
      <c r="B599" s="323" t="s">
        <v>847</v>
      </c>
      <c r="C599" s="324" t="n">
        <f aca="false">H599</f>
        <v>378.499</v>
      </c>
      <c r="D599" s="324" t="n">
        <v>0</v>
      </c>
      <c r="E599" s="324" t="n">
        <v>0</v>
      </c>
      <c r="F599" s="324" t="n">
        <v>0</v>
      </c>
      <c r="G599" s="324" t="n">
        <v>0</v>
      </c>
      <c r="H599" s="324" t="n">
        <v>378.499</v>
      </c>
      <c r="I599" s="324" t="n">
        <v>0</v>
      </c>
      <c r="J599" s="324" t="n">
        <f aca="false">O599</f>
        <v>378.499</v>
      </c>
      <c r="K599" s="324" t="n">
        <v>0</v>
      </c>
      <c r="L599" s="324" t="n">
        <v>0</v>
      </c>
      <c r="M599" s="324" t="n">
        <v>0</v>
      </c>
      <c r="N599" s="324" t="n">
        <v>0</v>
      </c>
      <c r="O599" s="324" t="n">
        <v>378.499</v>
      </c>
      <c r="P599" s="324" t="n">
        <v>0</v>
      </c>
      <c r="Q599" s="325"/>
    </row>
    <row r="600" customFormat="false" ht="50.5" hidden="false" customHeight="false" outlineLevel="0" collapsed="false">
      <c r="A600" s="89" t="s">
        <v>39</v>
      </c>
      <c r="B600" s="323" t="s">
        <v>848</v>
      </c>
      <c r="C600" s="324" t="n">
        <f aca="false">H600</f>
        <v>60</v>
      </c>
      <c r="D600" s="324" t="n">
        <v>0</v>
      </c>
      <c r="E600" s="324" t="n">
        <v>0</v>
      </c>
      <c r="F600" s="324" t="n">
        <v>0</v>
      </c>
      <c r="G600" s="324" t="n">
        <v>0</v>
      </c>
      <c r="H600" s="324" t="n">
        <v>60</v>
      </c>
      <c r="I600" s="324" t="n">
        <v>0</v>
      </c>
      <c r="J600" s="324" t="n">
        <f aca="false">O600</f>
        <v>60</v>
      </c>
      <c r="K600" s="324" t="n">
        <v>0</v>
      </c>
      <c r="L600" s="324" t="n">
        <v>0</v>
      </c>
      <c r="M600" s="324" t="n">
        <v>0</v>
      </c>
      <c r="N600" s="324" t="n">
        <v>0</v>
      </c>
      <c r="O600" s="324" t="n">
        <v>60</v>
      </c>
      <c r="P600" s="324" t="n">
        <v>0</v>
      </c>
      <c r="Q600" s="325" t="s">
        <v>849</v>
      </c>
    </row>
    <row r="601" customFormat="false" ht="25.25" hidden="false" customHeight="false" outlineLevel="0" collapsed="false">
      <c r="A601" s="89" t="s">
        <v>42</v>
      </c>
      <c r="B601" s="323" t="s">
        <v>850</v>
      </c>
      <c r="C601" s="324" t="n">
        <f aca="false">H601</f>
        <v>52.52636</v>
      </c>
      <c r="D601" s="324" t="n">
        <v>0</v>
      </c>
      <c r="E601" s="324" t="n">
        <v>0</v>
      </c>
      <c r="F601" s="324" t="n">
        <v>0</v>
      </c>
      <c r="G601" s="324" t="n">
        <v>0</v>
      </c>
      <c r="H601" s="324" t="n">
        <f aca="false">52.52636</f>
        <v>52.52636</v>
      </c>
      <c r="I601" s="324" t="n">
        <v>0</v>
      </c>
      <c r="J601" s="324" t="n">
        <f aca="false">O601</f>
        <v>52.52636</v>
      </c>
      <c r="K601" s="324" t="n">
        <v>0</v>
      </c>
      <c r="L601" s="324" t="n">
        <v>0</v>
      </c>
      <c r="M601" s="324" t="n">
        <v>0</v>
      </c>
      <c r="N601" s="324" t="n">
        <v>0</v>
      </c>
      <c r="O601" s="324" t="n">
        <f aca="false">52.52636</f>
        <v>52.52636</v>
      </c>
      <c r="P601" s="324" t="n">
        <v>0</v>
      </c>
      <c r="Q601" s="325" t="s">
        <v>851</v>
      </c>
    </row>
    <row r="602" customFormat="false" ht="88.4" hidden="false" customHeight="false" outlineLevel="0" collapsed="false">
      <c r="A602" s="89" t="s">
        <v>44</v>
      </c>
      <c r="B602" s="323" t="s">
        <v>852</v>
      </c>
      <c r="C602" s="324" t="n">
        <f aca="false">H602</f>
        <v>27.739</v>
      </c>
      <c r="D602" s="324" t="n">
        <v>0</v>
      </c>
      <c r="E602" s="324" t="n">
        <v>0</v>
      </c>
      <c r="F602" s="324" t="n">
        <v>0</v>
      </c>
      <c r="G602" s="324" t="n">
        <v>0</v>
      </c>
      <c r="H602" s="324" t="n">
        <v>27.739</v>
      </c>
      <c r="I602" s="324" t="n">
        <v>0</v>
      </c>
      <c r="J602" s="324" t="n">
        <f aca="false">O602</f>
        <v>27.739</v>
      </c>
      <c r="K602" s="324" t="n">
        <v>0</v>
      </c>
      <c r="L602" s="324" t="n">
        <v>0</v>
      </c>
      <c r="M602" s="324" t="n">
        <v>0</v>
      </c>
      <c r="N602" s="324" t="n">
        <v>0</v>
      </c>
      <c r="O602" s="324" t="n">
        <v>27.739</v>
      </c>
      <c r="P602" s="324" t="n">
        <v>0</v>
      </c>
      <c r="Q602" s="323" t="s">
        <v>852</v>
      </c>
    </row>
    <row r="603" customFormat="false" ht="63.1" hidden="false" customHeight="false" outlineLevel="0" collapsed="false">
      <c r="A603" s="89" t="s">
        <v>47</v>
      </c>
      <c r="B603" s="323" t="s">
        <v>853</v>
      </c>
      <c r="C603" s="324" t="n">
        <f aca="false">H603</f>
        <v>20</v>
      </c>
      <c r="D603" s="324" t="n">
        <v>0</v>
      </c>
      <c r="E603" s="324" t="n">
        <v>0</v>
      </c>
      <c r="F603" s="324" t="n">
        <v>0</v>
      </c>
      <c r="G603" s="324" t="n">
        <v>0</v>
      </c>
      <c r="H603" s="324" t="n">
        <v>20</v>
      </c>
      <c r="I603" s="324" t="n">
        <v>0</v>
      </c>
      <c r="J603" s="324" t="n">
        <f aca="false">O603</f>
        <v>20</v>
      </c>
      <c r="K603" s="324" t="n">
        <v>0</v>
      </c>
      <c r="L603" s="324" t="n">
        <v>0</v>
      </c>
      <c r="M603" s="324" t="n">
        <v>0</v>
      </c>
      <c r="N603" s="324" t="n">
        <v>0</v>
      </c>
      <c r="O603" s="324" t="n">
        <v>20</v>
      </c>
      <c r="P603" s="324" t="n">
        <v>0</v>
      </c>
      <c r="Q603" s="323" t="s">
        <v>853</v>
      </c>
    </row>
    <row r="604" customFormat="false" ht="15" hidden="false" customHeight="false" outlineLevel="0" collapsed="false">
      <c r="A604" s="89"/>
      <c r="B604" s="326" t="s">
        <v>854</v>
      </c>
      <c r="C604" s="327" t="n">
        <f aca="false">SUM(C596:C603)</f>
        <v>1211.56836</v>
      </c>
      <c r="D604" s="324" t="n">
        <v>0</v>
      </c>
      <c r="E604" s="324" t="n">
        <v>0</v>
      </c>
      <c r="F604" s="324" t="n">
        <v>0</v>
      </c>
      <c r="G604" s="324" t="n">
        <v>0</v>
      </c>
      <c r="H604" s="327" t="n">
        <f aca="false">SUM(H596:H603)</f>
        <v>1211.56836</v>
      </c>
      <c r="I604" s="324" t="n">
        <v>0</v>
      </c>
      <c r="J604" s="327" t="n">
        <f aca="false">SUM(J596:J603)</f>
        <v>1211.56836</v>
      </c>
      <c r="K604" s="324" t="n">
        <v>0</v>
      </c>
      <c r="L604" s="324" t="n">
        <v>0</v>
      </c>
      <c r="M604" s="324" t="n">
        <v>0</v>
      </c>
      <c r="N604" s="324" t="n">
        <v>0</v>
      </c>
      <c r="O604" s="327" t="n">
        <f aca="false">SUM(O596:O603)</f>
        <v>1211.56836</v>
      </c>
      <c r="P604" s="324" t="n">
        <v>0</v>
      </c>
      <c r="Q604" s="324"/>
    </row>
    <row r="605" customFormat="false" ht="15.75" hidden="false" customHeight="true" outlineLevel="0" collapsed="false">
      <c r="A605" s="89"/>
      <c r="B605" s="323" t="s">
        <v>855</v>
      </c>
      <c r="C605" s="323"/>
      <c r="D605" s="323"/>
      <c r="E605" s="323"/>
      <c r="F605" s="323"/>
      <c r="G605" s="323"/>
      <c r="H605" s="323"/>
      <c r="I605" s="323"/>
      <c r="J605" s="323"/>
      <c r="K605" s="323"/>
      <c r="L605" s="323"/>
      <c r="M605" s="323"/>
      <c r="N605" s="323"/>
      <c r="O605" s="323"/>
      <c r="P605" s="323"/>
      <c r="Q605" s="323"/>
    </row>
    <row r="606" customFormat="false" ht="75.75" hidden="false" customHeight="false" outlineLevel="0" collapsed="false">
      <c r="A606" s="89" t="s">
        <v>56</v>
      </c>
      <c r="B606" s="323" t="s">
        <v>856</v>
      </c>
      <c r="C606" s="324" t="n">
        <f aca="false">H606</f>
        <v>999.607</v>
      </c>
      <c r="D606" s="324" t="n">
        <v>0</v>
      </c>
      <c r="E606" s="324" t="n">
        <v>0</v>
      </c>
      <c r="F606" s="324" t="n">
        <v>0</v>
      </c>
      <c r="G606" s="324" t="n">
        <v>0</v>
      </c>
      <c r="H606" s="324" t="n">
        <f aca="false">J606</f>
        <v>999.607</v>
      </c>
      <c r="I606" s="324" t="n">
        <v>0</v>
      </c>
      <c r="J606" s="324" t="n">
        <f aca="false">K606+L606+M606+N606+O606+P606</f>
        <v>999.607</v>
      </c>
      <c r="K606" s="324" t="n">
        <v>0</v>
      </c>
      <c r="L606" s="324" t="n">
        <v>0</v>
      </c>
      <c r="M606" s="324" t="n">
        <v>0</v>
      </c>
      <c r="N606" s="324" t="n">
        <v>0</v>
      </c>
      <c r="O606" s="324" t="n">
        <v>999.607</v>
      </c>
      <c r="P606" s="324" t="n">
        <v>0</v>
      </c>
      <c r="Q606" s="325" t="s">
        <v>857</v>
      </c>
    </row>
    <row r="607" customFormat="false" ht="25.25" hidden="false" customHeight="false" outlineLevel="0" collapsed="false">
      <c r="A607" s="89" t="s">
        <v>59</v>
      </c>
      <c r="B607" s="323" t="s">
        <v>858</v>
      </c>
      <c r="C607" s="324" t="n">
        <f aca="false">H607</f>
        <v>920.73976</v>
      </c>
      <c r="D607" s="324" t="n">
        <v>0</v>
      </c>
      <c r="E607" s="324" t="n">
        <v>0</v>
      </c>
      <c r="F607" s="324" t="n">
        <v>0</v>
      </c>
      <c r="G607" s="324" t="n">
        <v>0</v>
      </c>
      <c r="H607" s="324" t="n">
        <v>920.73976</v>
      </c>
      <c r="I607" s="324" t="n">
        <v>0</v>
      </c>
      <c r="J607" s="324" t="n">
        <f aca="false">O607</f>
        <v>920.73976</v>
      </c>
      <c r="K607" s="324" t="n">
        <v>0</v>
      </c>
      <c r="L607" s="324" t="n">
        <v>0</v>
      </c>
      <c r="M607" s="324" t="n">
        <v>0</v>
      </c>
      <c r="N607" s="324" t="n">
        <v>0</v>
      </c>
      <c r="O607" s="324" t="n">
        <v>920.73976</v>
      </c>
      <c r="P607" s="324" t="n">
        <v>0</v>
      </c>
      <c r="Q607" s="328" t="s">
        <v>859</v>
      </c>
    </row>
    <row r="608" customFormat="false" ht="63.1" hidden="false" customHeight="false" outlineLevel="0" collapsed="false">
      <c r="A608" s="89" t="s">
        <v>61</v>
      </c>
      <c r="B608" s="323" t="s">
        <v>860</v>
      </c>
      <c r="C608" s="324" t="n">
        <f aca="false">H608</f>
        <v>19.10327</v>
      </c>
      <c r="D608" s="324" t="n">
        <v>0</v>
      </c>
      <c r="E608" s="324" t="n">
        <v>0</v>
      </c>
      <c r="F608" s="324" t="n">
        <v>0</v>
      </c>
      <c r="G608" s="324" t="n">
        <v>0</v>
      </c>
      <c r="H608" s="324" t="n">
        <f aca="false">J608</f>
        <v>19.10327</v>
      </c>
      <c r="I608" s="324" t="n">
        <v>0</v>
      </c>
      <c r="J608" s="324" t="n">
        <f aca="false">O608</f>
        <v>19.10327</v>
      </c>
      <c r="K608" s="324" t="n">
        <v>0</v>
      </c>
      <c r="L608" s="324" t="n">
        <v>0</v>
      </c>
      <c r="M608" s="324" t="n">
        <v>0</v>
      </c>
      <c r="N608" s="324" t="n">
        <v>0</v>
      </c>
      <c r="O608" s="324" t="n">
        <v>19.10327</v>
      </c>
      <c r="P608" s="324" t="n">
        <v>0</v>
      </c>
      <c r="Q608" s="328" t="s">
        <v>860</v>
      </c>
    </row>
    <row r="609" customFormat="false" ht="37.85" hidden="false" customHeight="false" outlineLevel="0" collapsed="false">
      <c r="A609" s="89" t="s">
        <v>195</v>
      </c>
      <c r="B609" s="323" t="s">
        <v>861</v>
      </c>
      <c r="C609" s="324" t="n">
        <f aca="false">H609</f>
        <v>545.6</v>
      </c>
      <c r="D609" s="324" t="n">
        <v>0</v>
      </c>
      <c r="E609" s="324" t="n">
        <v>0</v>
      </c>
      <c r="F609" s="324" t="n">
        <v>0</v>
      </c>
      <c r="G609" s="324" t="n">
        <v>0</v>
      </c>
      <c r="H609" s="324" t="n">
        <v>545.6</v>
      </c>
      <c r="I609" s="324" t="n">
        <v>0</v>
      </c>
      <c r="J609" s="324" t="n">
        <f aca="false">O609</f>
        <v>545.6</v>
      </c>
      <c r="K609" s="324" t="n">
        <v>0</v>
      </c>
      <c r="L609" s="324" t="n">
        <v>0</v>
      </c>
      <c r="M609" s="324" t="n">
        <v>0</v>
      </c>
      <c r="N609" s="324" t="n">
        <v>0</v>
      </c>
      <c r="O609" s="324" t="n">
        <v>545.6</v>
      </c>
      <c r="P609" s="324" t="n">
        <v>0</v>
      </c>
      <c r="Q609" s="328" t="s">
        <v>861</v>
      </c>
    </row>
    <row r="610" customFormat="false" ht="75.75" hidden="false" customHeight="false" outlineLevel="0" collapsed="false">
      <c r="A610" s="89" t="s">
        <v>197</v>
      </c>
      <c r="B610" s="323" t="s">
        <v>862</v>
      </c>
      <c r="C610" s="324" t="n">
        <f aca="false">H610</f>
        <v>4102.315</v>
      </c>
      <c r="D610" s="324" t="n">
        <v>0</v>
      </c>
      <c r="E610" s="324" t="n">
        <v>0</v>
      </c>
      <c r="F610" s="324" t="n">
        <v>0</v>
      </c>
      <c r="G610" s="324" t="n">
        <v>0</v>
      </c>
      <c r="H610" s="324" t="n">
        <f aca="false">J610</f>
        <v>4102.315</v>
      </c>
      <c r="I610" s="324" t="n">
        <v>0</v>
      </c>
      <c r="J610" s="324" t="n">
        <f aca="false">O610</f>
        <v>4102.315</v>
      </c>
      <c r="K610" s="324" t="n">
        <v>0</v>
      </c>
      <c r="L610" s="324" t="n">
        <v>0</v>
      </c>
      <c r="M610" s="324" t="n">
        <v>0</v>
      </c>
      <c r="N610" s="324" t="n">
        <v>0</v>
      </c>
      <c r="O610" s="324" t="n">
        <v>4102.315</v>
      </c>
      <c r="P610" s="324" t="n">
        <v>0</v>
      </c>
      <c r="Q610" s="328" t="s">
        <v>862</v>
      </c>
    </row>
    <row r="611" customFormat="false" ht="75.75" hidden="false" customHeight="false" outlineLevel="0" collapsed="false">
      <c r="A611" s="329" t="s">
        <v>199</v>
      </c>
      <c r="B611" s="323" t="s">
        <v>863</v>
      </c>
      <c r="C611" s="324" t="n">
        <f aca="false">H611</f>
        <v>164.112</v>
      </c>
      <c r="D611" s="324" t="n">
        <v>0</v>
      </c>
      <c r="E611" s="324" t="n">
        <v>0</v>
      </c>
      <c r="F611" s="324" t="n">
        <v>0</v>
      </c>
      <c r="G611" s="324" t="n">
        <v>0</v>
      </c>
      <c r="H611" s="324" t="n">
        <f aca="false">J611</f>
        <v>164.112</v>
      </c>
      <c r="I611" s="324" t="n">
        <v>0</v>
      </c>
      <c r="J611" s="324" t="n">
        <f aca="false">O611</f>
        <v>164.112</v>
      </c>
      <c r="K611" s="324" t="n">
        <v>0</v>
      </c>
      <c r="L611" s="324" t="n">
        <v>0</v>
      </c>
      <c r="M611" s="324" t="n">
        <v>0</v>
      </c>
      <c r="N611" s="324" t="n">
        <v>0</v>
      </c>
      <c r="O611" s="324" t="n">
        <v>164.112</v>
      </c>
      <c r="P611" s="324" t="n">
        <v>0</v>
      </c>
      <c r="Q611" s="328" t="s">
        <v>863</v>
      </c>
    </row>
    <row r="612" customFormat="false" ht="63.1" hidden="false" customHeight="false" outlineLevel="0" collapsed="false">
      <c r="A612" s="89" t="s">
        <v>202</v>
      </c>
      <c r="B612" s="323" t="s">
        <v>864</v>
      </c>
      <c r="C612" s="324" t="n">
        <f aca="false">H612</f>
        <v>90</v>
      </c>
      <c r="D612" s="324" t="n">
        <v>0</v>
      </c>
      <c r="E612" s="324" t="n">
        <v>0</v>
      </c>
      <c r="F612" s="324" t="n">
        <v>0</v>
      </c>
      <c r="G612" s="324" t="n">
        <v>0</v>
      </c>
      <c r="H612" s="324" t="n">
        <v>90</v>
      </c>
      <c r="I612" s="324" t="n">
        <v>0</v>
      </c>
      <c r="J612" s="324" t="n">
        <f aca="false">O612</f>
        <v>90</v>
      </c>
      <c r="K612" s="324" t="n">
        <v>0</v>
      </c>
      <c r="L612" s="324" t="n">
        <v>0</v>
      </c>
      <c r="M612" s="324" t="n">
        <v>0</v>
      </c>
      <c r="N612" s="324" t="n">
        <v>0</v>
      </c>
      <c r="O612" s="324" t="n">
        <v>90</v>
      </c>
      <c r="P612" s="324" t="n">
        <v>0</v>
      </c>
      <c r="Q612" s="328" t="s">
        <v>865</v>
      </c>
    </row>
    <row r="613" customFormat="false" ht="63.1" hidden="false" customHeight="false" outlineLevel="0" collapsed="false">
      <c r="A613" s="89" t="s">
        <v>554</v>
      </c>
      <c r="B613" s="323" t="s">
        <v>866</v>
      </c>
      <c r="C613" s="324" t="n">
        <f aca="false">H613</f>
        <v>273.154</v>
      </c>
      <c r="D613" s="324" t="n">
        <v>0</v>
      </c>
      <c r="E613" s="324" t="n">
        <v>0</v>
      </c>
      <c r="F613" s="324" t="n">
        <v>0</v>
      </c>
      <c r="G613" s="324" t="n">
        <v>0</v>
      </c>
      <c r="H613" s="324" t="n">
        <v>273.154</v>
      </c>
      <c r="I613" s="324" t="n">
        <v>0</v>
      </c>
      <c r="J613" s="324" t="n">
        <f aca="false">O613</f>
        <v>273.154</v>
      </c>
      <c r="K613" s="324" t="n">
        <v>0</v>
      </c>
      <c r="L613" s="324" t="n">
        <v>0</v>
      </c>
      <c r="M613" s="324" t="n">
        <v>0</v>
      </c>
      <c r="N613" s="324" t="n">
        <v>0</v>
      </c>
      <c r="O613" s="324" t="n">
        <v>273.154</v>
      </c>
      <c r="P613" s="324" t="n">
        <v>0</v>
      </c>
      <c r="Q613" s="328" t="s">
        <v>867</v>
      </c>
    </row>
    <row r="614" customFormat="false" ht="88.4" hidden="false" customHeight="false" outlineLevel="0" collapsed="false">
      <c r="A614" s="89" t="s">
        <v>556</v>
      </c>
      <c r="B614" s="323" t="s">
        <v>868</v>
      </c>
      <c r="C614" s="324" t="n">
        <f aca="false">H614</f>
        <v>319.93</v>
      </c>
      <c r="D614" s="324" t="n">
        <v>0</v>
      </c>
      <c r="E614" s="324" t="n">
        <v>0</v>
      </c>
      <c r="F614" s="324" t="n">
        <v>0</v>
      </c>
      <c r="G614" s="324" t="n">
        <v>0</v>
      </c>
      <c r="H614" s="324" t="n">
        <v>319.93</v>
      </c>
      <c r="I614" s="324" t="n">
        <v>0</v>
      </c>
      <c r="J614" s="324" t="n">
        <f aca="false">O614</f>
        <v>319.93</v>
      </c>
      <c r="K614" s="324" t="n">
        <v>0</v>
      </c>
      <c r="L614" s="324" t="n">
        <v>0</v>
      </c>
      <c r="M614" s="324" t="n">
        <v>0</v>
      </c>
      <c r="N614" s="324" t="n">
        <v>0</v>
      </c>
      <c r="O614" s="324" t="n">
        <f aca="false">H614</f>
        <v>319.93</v>
      </c>
      <c r="P614" s="324" t="n">
        <v>0</v>
      </c>
      <c r="Q614" s="328" t="s">
        <v>869</v>
      </c>
    </row>
    <row r="615" customFormat="false" ht="37.85" hidden="false" customHeight="false" outlineLevel="0" collapsed="false">
      <c r="A615" s="89" t="s">
        <v>558</v>
      </c>
      <c r="B615" s="323" t="s">
        <v>870</v>
      </c>
      <c r="C615" s="324" t="n">
        <f aca="false">H615</f>
        <v>581.71354</v>
      </c>
      <c r="D615" s="324" t="n">
        <v>0</v>
      </c>
      <c r="E615" s="324" t="n">
        <v>0</v>
      </c>
      <c r="F615" s="324" t="n">
        <v>0</v>
      </c>
      <c r="G615" s="324" t="n">
        <v>0</v>
      </c>
      <c r="H615" s="324" t="n">
        <f aca="false">581.71354</f>
        <v>581.71354</v>
      </c>
      <c r="I615" s="324" t="n">
        <v>0</v>
      </c>
      <c r="J615" s="324" t="n">
        <f aca="false">O615</f>
        <v>581.71354</v>
      </c>
      <c r="K615" s="324" t="n">
        <v>0</v>
      </c>
      <c r="L615" s="324" t="n">
        <v>0</v>
      </c>
      <c r="M615" s="324" t="n">
        <v>0</v>
      </c>
      <c r="N615" s="324" t="n">
        <v>0</v>
      </c>
      <c r="O615" s="324" t="n">
        <f aca="false">H615</f>
        <v>581.71354</v>
      </c>
      <c r="P615" s="324" t="n">
        <v>0</v>
      </c>
      <c r="Q615" s="328" t="s">
        <v>871</v>
      </c>
    </row>
    <row r="616" customFormat="false" ht="63.1" hidden="false" customHeight="false" outlineLevel="0" collapsed="false">
      <c r="A616" s="89" t="s">
        <v>560</v>
      </c>
      <c r="B616" s="323" t="s">
        <v>872</v>
      </c>
      <c r="C616" s="324" t="n">
        <f aca="false">H616</f>
        <v>158.52</v>
      </c>
      <c r="D616" s="324" t="n">
        <v>0</v>
      </c>
      <c r="E616" s="324" t="n">
        <v>0</v>
      </c>
      <c r="F616" s="324" t="n">
        <v>0</v>
      </c>
      <c r="G616" s="324" t="n">
        <v>0</v>
      </c>
      <c r="H616" s="324" t="n">
        <f aca="false">J616</f>
        <v>158.52</v>
      </c>
      <c r="I616" s="324" t="n">
        <v>0</v>
      </c>
      <c r="J616" s="324" t="n">
        <f aca="false">O616</f>
        <v>158.52</v>
      </c>
      <c r="K616" s="324" t="n">
        <v>0</v>
      </c>
      <c r="L616" s="324" t="n">
        <v>0</v>
      </c>
      <c r="M616" s="324" t="n">
        <v>0</v>
      </c>
      <c r="N616" s="324" t="n">
        <v>0</v>
      </c>
      <c r="O616" s="324" t="n">
        <v>158.52</v>
      </c>
      <c r="P616" s="324" t="n">
        <v>0</v>
      </c>
      <c r="Q616" s="328" t="s">
        <v>872</v>
      </c>
    </row>
    <row r="617" customFormat="false" ht="75.75" hidden="false" customHeight="false" outlineLevel="0" collapsed="false">
      <c r="A617" s="89" t="s">
        <v>562</v>
      </c>
      <c r="B617" s="323" t="s">
        <v>873</v>
      </c>
      <c r="C617" s="324" t="n">
        <f aca="false">H617</f>
        <v>43.896</v>
      </c>
      <c r="D617" s="324" t="n">
        <v>0</v>
      </c>
      <c r="E617" s="324" t="n">
        <v>0</v>
      </c>
      <c r="F617" s="324" t="n">
        <v>0</v>
      </c>
      <c r="G617" s="324" t="n">
        <v>0</v>
      </c>
      <c r="H617" s="324" t="n">
        <f aca="false">J617</f>
        <v>43.896</v>
      </c>
      <c r="I617" s="324" t="n">
        <v>0</v>
      </c>
      <c r="J617" s="324" t="n">
        <f aca="false">O617</f>
        <v>43.896</v>
      </c>
      <c r="K617" s="324" t="n">
        <v>0</v>
      </c>
      <c r="L617" s="324" t="n">
        <v>0</v>
      </c>
      <c r="M617" s="324" t="n">
        <v>0</v>
      </c>
      <c r="N617" s="324" t="n">
        <v>0</v>
      </c>
      <c r="O617" s="324" t="n">
        <v>43.896</v>
      </c>
      <c r="P617" s="324" t="n">
        <v>0</v>
      </c>
      <c r="Q617" s="328" t="s">
        <v>873</v>
      </c>
    </row>
    <row r="618" customFormat="false" ht="50.5" hidden="false" customHeight="false" outlineLevel="0" collapsed="false">
      <c r="A618" s="89" t="s">
        <v>563</v>
      </c>
      <c r="B618" s="323" t="s">
        <v>874</v>
      </c>
      <c r="C618" s="324" t="n">
        <f aca="false">H618</f>
        <v>399</v>
      </c>
      <c r="D618" s="324" t="n">
        <v>0</v>
      </c>
      <c r="E618" s="324" t="n">
        <v>0</v>
      </c>
      <c r="F618" s="324" t="n">
        <v>0</v>
      </c>
      <c r="G618" s="324" t="n">
        <v>0</v>
      </c>
      <c r="H618" s="324" t="n">
        <v>399</v>
      </c>
      <c r="I618" s="324" t="n">
        <v>0</v>
      </c>
      <c r="J618" s="324" t="n">
        <f aca="false">O618</f>
        <v>399</v>
      </c>
      <c r="K618" s="324" t="n">
        <v>0</v>
      </c>
      <c r="L618" s="324" t="n">
        <v>0</v>
      </c>
      <c r="M618" s="324" t="n">
        <v>0</v>
      </c>
      <c r="N618" s="324" t="n">
        <v>0</v>
      </c>
      <c r="O618" s="324" t="n">
        <v>399</v>
      </c>
      <c r="P618" s="324" t="n">
        <v>0</v>
      </c>
      <c r="Q618" s="328" t="s">
        <v>874</v>
      </c>
    </row>
    <row r="619" customFormat="false" ht="50.5" hidden="false" customHeight="false" outlineLevel="0" collapsed="false">
      <c r="A619" s="89" t="s">
        <v>565</v>
      </c>
      <c r="B619" s="323" t="s">
        <v>875</v>
      </c>
      <c r="C619" s="324" t="n">
        <f aca="false">H619</f>
        <v>83.94</v>
      </c>
      <c r="D619" s="324" t="n">
        <v>0</v>
      </c>
      <c r="E619" s="324" t="n">
        <v>0</v>
      </c>
      <c r="F619" s="324" t="n">
        <v>0</v>
      </c>
      <c r="G619" s="324" t="n">
        <v>0</v>
      </c>
      <c r="H619" s="324" t="n">
        <v>83.94</v>
      </c>
      <c r="I619" s="324" t="n">
        <v>0</v>
      </c>
      <c r="J619" s="324" t="n">
        <f aca="false">O619</f>
        <v>83.94</v>
      </c>
      <c r="K619" s="324" t="n">
        <v>0</v>
      </c>
      <c r="L619" s="324" t="n">
        <v>0</v>
      </c>
      <c r="M619" s="324" t="n">
        <v>0</v>
      </c>
      <c r="N619" s="324" t="n">
        <v>0</v>
      </c>
      <c r="O619" s="324" t="n">
        <v>83.94</v>
      </c>
      <c r="P619" s="324" t="n">
        <v>0</v>
      </c>
      <c r="Q619" s="328" t="s">
        <v>875</v>
      </c>
    </row>
    <row r="620" customFormat="false" ht="36.7" hidden="false" customHeight="true" outlineLevel="0" collapsed="false">
      <c r="A620" s="89" t="s">
        <v>876</v>
      </c>
      <c r="B620" s="330" t="s">
        <v>877</v>
      </c>
      <c r="C620" s="324" t="n">
        <f aca="false">H620</f>
        <v>114.425</v>
      </c>
      <c r="D620" s="324" t="n">
        <v>0</v>
      </c>
      <c r="E620" s="324" t="n">
        <v>0</v>
      </c>
      <c r="F620" s="324" t="n">
        <v>0</v>
      </c>
      <c r="G620" s="324" t="n">
        <v>0</v>
      </c>
      <c r="H620" s="324" t="n">
        <f aca="false">J620</f>
        <v>114.425</v>
      </c>
      <c r="I620" s="324" t="n">
        <v>0</v>
      </c>
      <c r="J620" s="324" t="n">
        <f aca="false">O620</f>
        <v>114.425</v>
      </c>
      <c r="K620" s="324" t="n">
        <v>0</v>
      </c>
      <c r="L620" s="324" t="n">
        <v>0</v>
      </c>
      <c r="M620" s="324" t="n">
        <v>0</v>
      </c>
      <c r="N620" s="324" t="n">
        <v>0</v>
      </c>
      <c r="O620" s="324" t="n">
        <v>114.425</v>
      </c>
      <c r="P620" s="324" t="n">
        <v>0</v>
      </c>
      <c r="Q620" s="328" t="s">
        <v>877</v>
      </c>
    </row>
    <row r="621" customFormat="false" ht="63.1" hidden="false" customHeight="false" outlineLevel="0" collapsed="false">
      <c r="A621" s="89" t="s">
        <v>567</v>
      </c>
      <c r="B621" s="323" t="s">
        <v>878</v>
      </c>
      <c r="C621" s="324" t="n">
        <f aca="false">H621</f>
        <v>112.185</v>
      </c>
      <c r="D621" s="324" t="n">
        <v>0</v>
      </c>
      <c r="E621" s="324" t="n">
        <v>0</v>
      </c>
      <c r="F621" s="324" t="n">
        <v>0</v>
      </c>
      <c r="G621" s="324" t="n">
        <v>0</v>
      </c>
      <c r="H621" s="324" t="n">
        <v>112.185</v>
      </c>
      <c r="I621" s="324" t="n">
        <v>0</v>
      </c>
      <c r="J621" s="324" t="n">
        <f aca="false">O621</f>
        <v>112.185</v>
      </c>
      <c r="K621" s="324" t="n">
        <v>0</v>
      </c>
      <c r="L621" s="324" t="n">
        <v>0</v>
      </c>
      <c r="M621" s="324" t="n">
        <v>0</v>
      </c>
      <c r="N621" s="324" t="n">
        <v>0</v>
      </c>
      <c r="O621" s="324" t="n">
        <f aca="false">8.614+79.731+23.84</f>
        <v>112.185</v>
      </c>
      <c r="P621" s="324" t="n">
        <v>0</v>
      </c>
      <c r="Q621" s="328" t="s">
        <v>878</v>
      </c>
    </row>
    <row r="622" customFormat="false" ht="140.05" hidden="false" customHeight="false" outlineLevel="0" collapsed="false">
      <c r="A622" s="89" t="s">
        <v>569</v>
      </c>
      <c r="B622" s="323" t="s">
        <v>879</v>
      </c>
      <c r="C622" s="324" t="n">
        <f aca="false">H622</f>
        <v>210</v>
      </c>
      <c r="D622" s="324" t="n">
        <v>0</v>
      </c>
      <c r="E622" s="324" t="n">
        <v>0</v>
      </c>
      <c r="F622" s="324" t="n">
        <v>0</v>
      </c>
      <c r="G622" s="324" t="n">
        <v>0</v>
      </c>
      <c r="H622" s="324" t="n">
        <v>210</v>
      </c>
      <c r="I622" s="324" t="n">
        <v>0</v>
      </c>
      <c r="J622" s="324" t="n">
        <f aca="false">O622</f>
        <v>210</v>
      </c>
      <c r="K622" s="324" t="n">
        <v>0</v>
      </c>
      <c r="L622" s="324" t="n">
        <v>0</v>
      </c>
      <c r="M622" s="324" t="n">
        <v>0</v>
      </c>
      <c r="N622" s="324" t="n">
        <v>0</v>
      </c>
      <c r="O622" s="324" t="n">
        <f aca="false">H622</f>
        <v>210</v>
      </c>
      <c r="P622" s="324" t="n">
        <v>0</v>
      </c>
      <c r="Q622" s="323" t="s">
        <v>879</v>
      </c>
    </row>
    <row r="623" customFormat="false" ht="88.4" hidden="false" customHeight="false" outlineLevel="0" collapsed="false">
      <c r="A623" s="89" t="s">
        <v>571</v>
      </c>
      <c r="B623" s="323" t="s">
        <v>880</v>
      </c>
      <c r="C623" s="324" t="n">
        <v>1466.86667</v>
      </c>
      <c r="D623" s="324" t="n">
        <v>0</v>
      </c>
      <c r="E623" s="324" t="n">
        <v>0</v>
      </c>
      <c r="F623" s="324" t="n">
        <v>0</v>
      </c>
      <c r="G623" s="324" t="n">
        <v>0</v>
      </c>
      <c r="H623" s="324" t="n">
        <f aca="false">C623</f>
        <v>1466.86667</v>
      </c>
      <c r="I623" s="324" t="n">
        <v>0</v>
      </c>
      <c r="J623" s="324" t="n">
        <v>0</v>
      </c>
      <c r="K623" s="324" t="n">
        <v>0</v>
      </c>
      <c r="L623" s="324" t="n">
        <v>0</v>
      </c>
      <c r="M623" s="324" t="n">
        <v>0</v>
      </c>
      <c r="N623" s="324" t="n">
        <v>0</v>
      </c>
      <c r="O623" s="324" t="n">
        <v>0</v>
      </c>
      <c r="P623" s="324" t="n">
        <v>0</v>
      </c>
      <c r="Q623" s="323"/>
    </row>
    <row r="624" customFormat="false" ht="63.1" hidden="false" customHeight="false" outlineLevel="0" collapsed="false">
      <c r="A624" s="89" t="s">
        <v>881</v>
      </c>
      <c r="B624" s="323" t="s">
        <v>882</v>
      </c>
      <c r="C624" s="324" t="n">
        <f aca="false">H624</f>
        <v>39.9</v>
      </c>
      <c r="D624" s="324" t="n">
        <v>0</v>
      </c>
      <c r="E624" s="324" t="n">
        <v>0</v>
      </c>
      <c r="F624" s="324" t="n">
        <v>0</v>
      </c>
      <c r="G624" s="324" t="n">
        <v>0</v>
      </c>
      <c r="H624" s="324" t="n">
        <v>39.9</v>
      </c>
      <c r="I624" s="324" t="n">
        <v>0</v>
      </c>
      <c r="J624" s="324" t="n">
        <f aca="false">O624</f>
        <v>39.9</v>
      </c>
      <c r="K624" s="324" t="n">
        <v>0</v>
      </c>
      <c r="L624" s="324" t="n">
        <v>0</v>
      </c>
      <c r="M624" s="324" t="n">
        <v>0</v>
      </c>
      <c r="N624" s="324" t="n">
        <v>0</v>
      </c>
      <c r="O624" s="324" t="n">
        <f aca="false">H624</f>
        <v>39.9</v>
      </c>
      <c r="P624" s="324" t="n">
        <v>0</v>
      </c>
      <c r="Q624" s="323" t="s">
        <v>882</v>
      </c>
    </row>
    <row r="625" customFormat="false" ht="75.75" hidden="false" customHeight="false" outlineLevel="0" collapsed="false">
      <c r="A625" s="89" t="s">
        <v>883</v>
      </c>
      <c r="B625" s="323" t="s">
        <v>884</v>
      </c>
      <c r="C625" s="324" t="n">
        <f aca="false">H625</f>
        <v>99.891</v>
      </c>
      <c r="D625" s="324" t="n">
        <v>0</v>
      </c>
      <c r="E625" s="324" t="n">
        <v>0</v>
      </c>
      <c r="F625" s="324" t="n">
        <v>0</v>
      </c>
      <c r="G625" s="324" t="n">
        <v>0</v>
      </c>
      <c r="H625" s="324" t="n">
        <v>99.891</v>
      </c>
      <c r="I625" s="324" t="n">
        <v>0</v>
      </c>
      <c r="J625" s="324" t="n">
        <f aca="false">O625</f>
        <v>99.891</v>
      </c>
      <c r="K625" s="324" t="n">
        <v>0</v>
      </c>
      <c r="L625" s="324" t="n">
        <v>0</v>
      </c>
      <c r="M625" s="324" t="n">
        <v>0</v>
      </c>
      <c r="N625" s="324" t="n">
        <v>0</v>
      </c>
      <c r="O625" s="324" t="n">
        <f aca="false">H625</f>
        <v>99.891</v>
      </c>
      <c r="P625" s="324" t="n">
        <v>0</v>
      </c>
      <c r="Q625" s="323" t="s">
        <v>884</v>
      </c>
    </row>
    <row r="626" customFormat="false" ht="37.85" hidden="false" customHeight="false" outlineLevel="0" collapsed="false">
      <c r="A626" s="89" t="s">
        <v>885</v>
      </c>
      <c r="B626" s="323" t="s">
        <v>886</v>
      </c>
      <c r="C626" s="324" t="n">
        <f aca="false">H626</f>
        <v>59.927</v>
      </c>
      <c r="D626" s="324" t="n">
        <v>0</v>
      </c>
      <c r="E626" s="324" t="n">
        <v>0</v>
      </c>
      <c r="F626" s="324" t="n">
        <v>0</v>
      </c>
      <c r="G626" s="324" t="n">
        <v>0</v>
      </c>
      <c r="H626" s="324" t="n">
        <v>59.927</v>
      </c>
      <c r="I626" s="324" t="n">
        <v>0</v>
      </c>
      <c r="J626" s="324" t="n">
        <f aca="false">O626</f>
        <v>59.927</v>
      </c>
      <c r="K626" s="324" t="n">
        <v>0</v>
      </c>
      <c r="L626" s="324" t="n">
        <v>0</v>
      </c>
      <c r="M626" s="324" t="n">
        <v>0</v>
      </c>
      <c r="N626" s="324" t="n">
        <v>0</v>
      </c>
      <c r="O626" s="324" t="n">
        <f aca="false">H626</f>
        <v>59.927</v>
      </c>
      <c r="P626" s="324" t="n">
        <v>0</v>
      </c>
      <c r="Q626" s="323" t="s">
        <v>886</v>
      </c>
    </row>
    <row r="627" customFormat="false" ht="63.1" hidden="false" customHeight="false" outlineLevel="0" collapsed="false">
      <c r="A627" s="89" t="s">
        <v>887</v>
      </c>
      <c r="B627" s="323" t="s">
        <v>888</v>
      </c>
      <c r="C627" s="324" t="n">
        <f aca="false">H627</f>
        <v>221.458</v>
      </c>
      <c r="D627" s="324" t="n">
        <v>0</v>
      </c>
      <c r="E627" s="324" t="n">
        <v>0</v>
      </c>
      <c r="F627" s="324" t="n">
        <v>0</v>
      </c>
      <c r="G627" s="324" t="n">
        <v>0</v>
      </c>
      <c r="H627" s="324" t="n">
        <v>221.458</v>
      </c>
      <c r="I627" s="324" t="n">
        <v>0</v>
      </c>
      <c r="J627" s="324" t="n">
        <f aca="false">O627</f>
        <v>221.458</v>
      </c>
      <c r="K627" s="324" t="n">
        <v>0</v>
      </c>
      <c r="L627" s="324" t="n">
        <v>0</v>
      </c>
      <c r="M627" s="324" t="n">
        <v>0</v>
      </c>
      <c r="N627" s="324" t="n">
        <v>0</v>
      </c>
      <c r="O627" s="324" t="n">
        <f aca="false">H627</f>
        <v>221.458</v>
      </c>
      <c r="P627" s="324" t="n">
        <v>0</v>
      </c>
      <c r="Q627" s="323" t="s">
        <v>888</v>
      </c>
    </row>
    <row r="628" customFormat="false" ht="37.85" hidden="false" customHeight="false" outlineLevel="0" collapsed="false">
      <c r="A628" s="89" t="s">
        <v>889</v>
      </c>
      <c r="B628" s="323" t="s">
        <v>890</v>
      </c>
      <c r="C628" s="324" t="n">
        <f aca="false">H628</f>
        <v>330.132</v>
      </c>
      <c r="D628" s="324" t="n">
        <v>0</v>
      </c>
      <c r="E628" s="324" t="n">
        <v>0</v>
      </c>
      <c r="F628" s="324" t="n">
        <v>0</v>
      </c>
      <c r="G628" s="324" t="n">
        <v>0</v>
      </c>
      <c r="H628" s="324" t="n">
        <v>330.132</v>
      </c>
      <c r="I628" s="324" t="n">
        <v>0</v>
      </c>
      <c r="J628" s="324" t="n">
        <f aca="false">O628</f>
        <v>330.132</v>
      </c>
      <c r="K628" s="324" t="n">
        <v>0</v>
      </c>
      <c r="L628" s="324" t="n">
        <v>0</v>
      </c>
      <c r="M628" s="324" t="n">
        <v>0</v>
      </c>
      <c r="N628" s="324" t="n">
        <v>0</v>
      </c>
      <c r="O628" s="324" t="n">
        <f aca="false">H628</f>
        <v>330.132</v>
      </c>
      <c r="P628" s="324" t="n">
        <v>0</v>
      </c>
      <c r="Q628" s="323" t="s">
        <v>890</v>
      </c>
    </row>
    <row r="629" customFormat="false" ht="37.85" hidden="false" customHeight="false" outlineLevel="0" collapsed="false">
      <c r="A629" s="89" t="s">
        <v>891</v>
      </c>
      <c r="B629" s="323" t="s">
        <v>892</v>
      </c>
      <c r="C629" s="324" t="n">
        <f aca="false">H629</f>
        <v>143.621</v>
      </c>
      <c r="D629" s="324" t="n">
        <v>0</v>
      </c>
      <c r="E629" s="324" t="n">
        <v>0</v>
      </c>
      <c r="F629" s="324" t="n">
        <v>0</v>
      </c>
      <c r="G629" s="324" t="n">
        <v>0</v>
      </c>
      <c r="H629" s="324" t="n">
        <v>143.621</v>
      </c>
      <c r="I629" s="324" t="n">
        <v>0</v>
      </c>
      <c r="J629" s="324" t="n">
        <f aca="false">O629</f>
        <v>143.621</v>
      </c>
      <c r="K629" s="324" t="n">
        <v>0</v>
      </c>
      <c r="L629" s="324" t="n">
        <v>0</v>
      </c>
      <c r="M629" s="324" t="n">
        <v>0</v>
      </c>
      <c r="N629" s="324" t="n">
        <v>0</v>
      </c>
      <c r="O629" s="324" t="n">
        <f aca="false">H629</f>
        <v>143.621</v>
      </c>
      <c r="P629" s="324" t="n">
        <v>0</v>
      </c>
      <c r="Q629" s="323" t="s">
        <v>892</v>
      </c>
    </row>
    <row r="630" customFormat="false" ht="37.85" hidden="false" customHeight="false" outlineLevel="0" collapsed="false">
      <c r="A630" s="89" t="s">
        <v>893</v>
      </c>
      <c r="B630" s="323" t="s">
        <v>894</v>
      </c>
      <c r="C630" s="324" t="n">
        <f aca="false">H630</f>
        <v>69.845</v>
      </c>
      <c r="D630" s="324" t="n">
        <v>0</v>
      </c>
      <c r="E630" s="324" t="n">
        <v>0</v>
      </c>
      <c r="F630" s="324" t="n">
        <v>0</v>
      </c>
      <c r="G630" s="324" t="n">
        <v>0</v>
      </c>
      <c r="H630" s="324" t="n">
        <v>69.845</v>
      </c>
      <c r="I630" s="324" t="n">
        <v>0</v>
      </c>
      <c r="J630" s="324" t="n">
        <f aca="false">O630</f>
        <v>69.845</v>
      </c>
      <c r="K630" s="324" t="n">
        <v>0</v>
      </c>
      <c r="L630" s="324" t="n">
        <v>0</v>
      </c>
      <c r="M630" s="324" t="n">
        <v>0</v>
      </c>
      <c r="N630" s="324" t="n">
        <v>0</v>
      </c>
      <c r="O630" s="324" t="n">
        <f aca="false">H630</f>
        <v>69.845</v>
      </c>
      <c r="P630" s="324" t="n">
        <v>0</v>
      </c>
      <c r="Q630" s="323" t="s">
        <v>894</v>
      </c>
    </row>
    <row r="631" customFormat="false" ht="37.85" hidden="false" customHeight="false" outlineLevel="0" collapsed="false">
      <c r="A631" s="89" t="s">
        <v>895</v>
      </c>
      <c r="B631" s="323" t="s">
        <v>896</v>
      </c>
      <c r="C631" s="324" t="n">
        <f aca="false">H631</f>
        <v>549.981</v>
      </c>
      <c r="D631" s="324" t="n">
        <v>0</v>
      </c>
      <c r="E631" s="324" t="n">
        <v>0</v>
      </c>
      <c r="F631" s="324" t="n">
        <v>0</v>
      </c>
      <c r="G631" s="324" t="n">
        <v>0</v>
      </c>
      <c r="H631" s="324" t="n">
        <v>549.981</v>
      </c>
      <c r="I631" s="324" t="n">
        <v>0</v>
      </c>
      <c r="J631" s="324" t="n">
        <f aca="false">O631</f>
        <v>549.981</v>
      </c>
      <c r="K631" s="324" t="n">
        <v>0</v>
      </c>
      <c r="L631" s="324" t="n">
        <v>0</v>
      </c>
      <c r="M631" s="324" t="n">
        <v>0</v>
      </c>
      <c r="N631" s="324" t="n">
        <v>0</v>
      </c>
      <c r="O631" s="324" t="n">
        <f aca="false">H631</f>
        <v>549.981</v>
      </c>
      <c r="P631" s="324" t="n">
        <v>0</v>
      </c>
      <c r="Q631" s="323" t="s">
        <v>896</v>
      </c>
    </row>
    <row r="632" customFormat="false" ht="15" hidden="false" customHeight="false" outlineLevel="0" collapsed="false">
      <c r="A632" s="89"/>
      <c r="B632" s="331" t="s">
        <v>897</v>
      </c>
      <c r="C632" s="327" t="n">
        <f aca="false">SUM(C606:C631)</f>
        <v>12119.86224</v>
      </c>
      <c r="D632" s="324" t="n">
        <v>0</v>
      </c>
      <c r="E632" s="324" t="n">
        <v>0</v>
      </c>
      <c r="F632" s="324" t="n">
        <v>0</v>
      </c>
      <c r="G632" s="324" t="n">
        <v>0</v>
      </c>
      <c r="H632" s="327" t="n">
        <f aca="false">SUM(H606:H631)</f>
        <v>12119.86224</v>
      </c>
      <c r="I632" s="324" t="n">
        <v>0</v>
      </c>
      <c r="J632" s="327" t="n">
        <f aca="false">SUM(J606:J631)</f>
        <v>10652.99557</v>
      </c>
      <c r="K632" s="324" t="n">
        <v>0</v>
      </c>
      <c r="L632" s="324" t="n">
        <v>0</v>
      </c>
      <c r="M632" s="324" t="n">
        <v>0</v>
      </c>
      <c r="N632" s="324" t="n">
        <v>0</v>
      </c>
      <c r="O632" s="327" t="n">
        <f aca="false">SUM(O606:O631)</f>
        <v>10652.99557</v>
      </c>
      <c r="P632" s="324" t="n">
        <v>0</v>
      </c>
      <c r="Q632" s="328"/>
    </row>
    <row r="633" customFormat="false" ht="15.75" hidden="false" customHeight="true" outlineLevel="0" collapsed="false">
      <c r="A633" s="89"/>
      <c r="B633" s="323" t="s">
        <v>898</v>
      </c>
      <c r="C633" s="323"/>
      <c r="D633" s="323"/>
      <c r="E633" s="323"/>
      <c r="F633" s="323"/>
      <c r="G633" s="323"/>
      <c r="H633" s="323"/>
      <c r="I633" s="323"/>
      <c r="J633" s="323"/>
      <c r="K633" s="323"/>
      <c r="L633" s="323"/>
      <c r="M633" s="323"/>
      <c r="N633" s="323"/>
      <c r="O633" s="323"/>
      <c r="P633" s="323"/>
      <c r="Q633" s="323"/>
    </row>
    <row r="634" customFormat="false" ht="63.1" hidden="false" customHeight="false" outlineLevel="0" collapsed="false">
      <c r="A634" s="89" t="s">
        <v>65</v>
      </c>
      <c r="B634" s="323" t="s">
        <v>899</v>
      </c>
      <c r="C634" s="332" t="n">
        <f aca="false">H634</f>
        <v>11105.41822</v>
      </c>
      <c r="D634" s="324" t="n">
        <v>0</v>
      </c>
      <c r="E634" s="324" t="n">
        <v>0</v>
      </c>
      <c r="F634" s="324" t="n">
        <v>0</v>
      </c>
      <c r="G634" s="324" t="n">
        <v>0</v>
      </c>
      <c r="H634" s="332" t="n">
        <v>11105.41822</v>
      </c>
      <c r="I634" s="324" t="n">
        <v>0</v>
      </c>
      <c r="J634" s="332" t="n">
        <f aca="false">O634</f>
        <v>11103.82302</v>
      </c>
      <c r="K634" s="324" t="n">
        <v>0</v>
      </c>
      <c r="L634" s="324" t="n">
        <v>0</v>
      </c>
      <c r="M634" s="324" t="n">
        <v>0</v>
      </c>
      <c r="N634" s="324" t="n">
        <v>0</v>
      </c>
      <c r="O634" s="332" t="n">
        <f aca="false">H634-1.5952</f>
        <v>11103.82302</v>
      </c>
      <c r="P634" s="324" t="n">
        <v>0</v>
      </c>
      <c r="Q634" s="333" t="s">
        <v>900</v>
      </c>
    </row>
    <row r="635" customFormat="false" ht="15" hidden="false" customHeight="false" outlineLevel="0" collapsed="false">
      <c r="A635" s="89"/>
      <c r="B635" s="331" t="s">
        <v>897</v>
      </c>
      <c r="C635" s="334" t="n">
        <f aca="false">C634</f>
        <v>11105.41822</v>
      </c>
      <c r="D635" s="324" t="n">
        <v>0</v>
      </c>
      <c r="E635" s="324" t="n">
        <v>0</v>
      </c>
      <c r="F635" s="324" t="n">
        <v>0</v>
      </c>
      <c r="G635" s="324" t="n">
        <v>0</v>
      </c>
      <c r="H635" s="334" t="n">
        <f aca="false">H634</f>
        <v>11105.41822</v>
      </c>
      <c r="I635" s="324" t="n">
        <v>0</v>
      </c>
      <c r="J635" s="334" t="n">
        <f aca="false">J634</f>
        <v>11103.82302</v>
      </c>
      <c r="K635" s="324" t="n">
        <v>0</v>
      </c>
      <c r="L635" s="324" t="n">
        <v>0</v>
      </c>
      <c r="M635" s="324" t="n">
        <v>0</v>
      </c>
      <c r="N635" s="324" t="n">
        <v>0</v>
      </c>
      <c r="O635" s="334" t="n">
        <f aca="false">O634</f>
        <v>11103.82302</v>
      </c>
      <c r="P635" s="324" t="n">
        <v>0</v>
      </c>
      <c r="Q635" s="335"/>
    </row>
    <row r="636" customFormat="false" ht="15.75" hidden="false" customHeight="true" outlineLevel="0" collapsed="false">
      <c r="A636" s="89"/>
      <c r="B636" s="323" t="s">
        <v>901</v>
      </c>
      <c r="C636" s="323"/>
      <c r="D636" s="323"/>
      <c r="E636" s="323"/>
      <c r="F636" s="323"/>
      <c r="G636" s="323"/>
      <c r="H636" s="323"/>
      <c r="I636" s="323"/>
      <c r="J636" s="323"/>
      <c r="K636" s="323"/>
      <c r="L636" s="323"/>
      <c r="M636" s="323"/>
      <c r="N636" s="323"/>
      <c r="O636" s="323"/>
      <c r="P636" s="323"/>
      <c r="Q636" s="323"/>
    </row>
    <row r="637" customFormat="false" ht="15.75" hidden="false" customHeight="true" outlineLevel="0" collapsed="false">
      <c r="A637" s="89" t="s">
        <v>71</v>
      </c>
      <c r="B637" s="323" t="s">
        <v>902</v>
      </c>
      <c r="C637" s="332" t="n">
        <f aca="false">G637+H637+I637</f>
        <v>12327.13844</v>
      </c>
      <c r="D637" s="324" t="n">
        <v>0</v>
      </c>
      <c r="E637" s="332" t="n">
        <f aca="false">G637</f>
        <v>3472.5</v>
      </c>
      <c r="F637" s="324" t="n">
        <v>0</v>
      </c>
      <c r="G637" s="330" t="n">
        <v>3472.5</v>
      </c>
      <c r="H637" s="330" t="n">
        <v>7804.957</v>
      </c>
      <c r="I637" s="322" t="n">
        <v>1049.68144</v>
      </c>
      <c r="J637" s="332" t="n">
        <f aca="false">N637+O637+P637</f>
        <v>11973.23245</v>
      </c>
      <c r="K637" s="324" t="n">
        <v>0</v>
      </c>
      <c r="L637" s="332" t="n">
        <f aca="false">N637</f>
        <v>3472.5</v>
      </c>
      <c r="M637" s="324" t="n">
        <v>0</v>
      </c>
      <c r="N637" s="330" t="n">
        <f aca="false">G637</f>
        <v>3472.5</v>
      </c>
      <c r="O637" s="330" t="n">
        <f aca="false">H637</f>
        <v>7804.957</v>
      </c>
      <c r="P637" s="322" t="n">
        <v>695.77545</v>
      </c>
      <c r="Q637" s="336" t="s">
        <v>903</v>
      </c>
    </row>
    <row r="638" customFormat="false" ht="15" hidden="false" customHeight="false" outlineLevel="0" collapsed="false">
      <c r="A638" s="89" t="s">
        <v>212</v>
      </c>
      <c r="B638" s="325" t="s">
        <v>904</v>
      </c>
      <c r="C638" s="332" t="n">
        <f aca="false">G638+H638+I638</f>
        <v>18612.26815</v>
      </c>
      <c r="D638" s="324" t="n">
        <v>0</v>
      </c>
      <c r="E638" s="332" t="n">
        <f aca="false">G638</f>
        <v>427.364</v>
      </c>
      <c r="F638" s="324" t="n">
        <v>0</v>
      </c>
      <c r="G638" s="332" t="n">
        <v>427.364</v>
      </c>
      <c r="H638" s="332" t="n">
        <f aca="false">16008.34445</f>
        <v>16008.34445</v>
      </c>
      <c r="I638" s="332" t="n">
        <v>2176.5597</v>
      </c>
      <c r="J638" s="332" t="n">
        <f aca="false">N638+O638+P638</f>
        <v>18444.83285</v>
      </c>
      <c r="K638" s="324" t="n">
        <v>0</v>
      </c>
      <c r="L638" s="332" t="n">
        <f aca="false">N638</f>
        <v>427.364</v>
      </c>
      <c r="M638" s="324" t="n">
        <v>0</v>
      </c>
      <c r="N638" s="332" t="n">
        <f aca="false">G638</f>
        <v>427.364</v>
      </c>
      <c r="O638" s="332" t="n">
        <f aca="false">H638</f>
        <v>16008.34445</v>
      </c>
      <c r="P638" s="332" t="n">
        <v>2009.1244</v>
      </c>
      <c r="Q638" s="336"/>
    </row>
    <row r="639" customFormat="false" ht="15" hidden="false" customHeight="false" outlineLevel="0" collapsed="false">
      <c r="A639" s="89" t="s">
        <v>222</v>
      </c>
      <c r="B639" s="325" t="s">
        <v>905</v>
      </c>
      <c r="C639" s="332" t="n">
        <f aca="false">G639+H639+I639</f>
        <v>8303.90225</v>
      </c>
      <c r="D639" s="324" t="n">
        <v>0</v>
      </c>
      <c r="E639" s="332" t="n">
        <f aca="false">G639</f>
        <v>2435.886</v>
      </c>
      <c r="F639" s="324" t="n">
        <v>0</v>
      </c>
      <c r="G639" s="332" t="n">
        <v>2435.886</v>
      </c>
      <c r="H639" s="332" t="n">
        <v>4851.13743</v>
      </c>
      <c r="I639" s="332" t="n">
        <v>1016.87882</v>
      </c>
      <c r="J639" s="332" t="n">
        <f aca="false">N639+O639+P639</f>
        <v>8212.82994</v>
      </c>
      <c r="K639" s="324" t="n">
        <v>0</v>
      </c>
      <c r="L639" s="332" t="n">
        <f aca="false">N639</f>
        <v>2435.886</v>
      </c>
      <c r="M639" s="324" t="n">
        <v>0</v>
      </c>
      <c r="N639" s="332" t="n">
        <f aca="false">G639</f>
        <v>2435.886</v>
      </c>
      <c r="O639" s="332" t="n">
        <f aca="false">H639</f>
        <v>4851.13743</v>
      </c>
      <c r="P639" s="332" t="n">
        <v>925.80651</v>
      </c>
      <c r="Q639" s="336"/>
    </row>
    <row r="640" customFormat="false" ht="15" hidden="false" customHeight="false" outlineLevel="0" collapsed="false">
      <c r="A640" s="89" t="s">
        <v>225</v>
      </c>
      <c r="B640" s="325" t="s">
        <v>906</v>
      </c>
      <c r="C640" s="332" t="n">
        <f aca="false">H640+I640</f>
        <v>2727.52317</v>
      </c>
      <c r="D640" s="324" t="n">
        <v>0</v>
      </c>
      <c r="E640" s="332"/>
      <c r="F640" s="324" t="n">
        <v>0</v>
      </c>
      <c r="G640" s="332"/>
      <c r="H640" s="332" t="n">
        <f aca="false">1865.398+147</f>
        <v>2012.398</v>
      </c>
      <c r="I640" s="332" t="n">
        <v>715.12517</v>
      </c>
      <c r="J640" s="332" t="n">
        <f aca="false">K640+L640+M640+N640+O640+P640</f>
        <v>2601.78933</v>
      </c>
      <c r="K640" s="324" t="n">
        <v>0</v>
      </c>
      <c r="L640" s="332"/>
      <c r="M640" s="324" t="n">
        <v>0</v>
      </c>
      <c r="N640" s="332"/>
      <c r="O640" s="332" t="n">
        <f aca="false">H640</f>
        <v>2012.398</v>
      </c>
      <c r="P640" s="332" t="n">
        <v>589.39133</v>
      </c>
      <c r="Q640" s="336"/>
    </row>
    <row r="641" customFormat="false" ht="25.25" hidden="false" customHeight="false" outlineLevel="0" collapsed="false">
      <c r="A641" s="89" t="s">
        <v>227</v>
      </c>
      <c r="B641" s="325" t="s">
        <v>907</v>
      </c>
      <c r="C641" s="332" t="n">
        <f aca="false">G641+H641</f>
        <v>3233.91</v>
      </c>
      <c r="D641" s="324" t="n">
        <v>0</v>
      </c>
      <c r="E641" s="332" t="n">
        <f aca="false">G641</f>
        <v>1262.191</v>
      </c>
      <c r="F641" s="324" t="n">
        <v>0</v>
      </c>
      <c r="G641" s="332" t="n">
        <v>1262.191</v>
      </c>
      <c r="H641" s="332" t="n">
        <f aca="false">1971.719</f>
        <v>1971.719</v>
      </c>
      <c r="I641" s="332"/>
      <c r="J641" s="332" t="n">
        <f aca="false">N641+O641+P641</f>
        <v>3233.91</v>
      </c>
      <c r="K641" s="324" t="n">
        <v>0</v>
      </c>
      <c r="L641" s="332" t="n">
        <f aca="false">N641</f>
        <v>1262.191</v>
      </c>
      <c r="M641" s="324" t="n">
        <v>0</v>
      </c>
      <c r="N641" s="332" t="n">
        <f aca="false">G641</f>
        <v>1262.191</v>
      </c>
      <c r="O641" s="332" t="n">
        <f aca="false">H641</f>
        <v>1971.719</v>
      </c>
      <c r="P641" s="332" t="n">
        <v>0</v>
      </c>
      <c r="Q641" s="336"/>
    </row>
    <row r="642" customFormat="false" ht="15" hidden="false" customHeight="false" outlineLevel="0" collapsed="false">
      <c r="A642" s="89" t="s">
        <v>232</v>
      </c>
      <c r="B642" s="325" t="s">
        <v>908</v>
      </c>
      <c r="C642" s="332" t="n">
        <f aca="false">G642+H642+I642</f>
        <v>10638.6773</v>
      </c>
      <c r="D642" s="324" t="n">
        <v>0</v>
      </c>
      <c r="E642" s="332" t="n">
        <f aca="false">G642</f>
        <v>1514.039</v>
      </c>
      <c r="F642" s="324" t="n">
        <v>0</v>
      </c>
      <c r="G642" s="332" t="n">
        <v>1514.039</v>
      </c>
      <c r="H642" s="332" t="n">
        <f aca="false">6366.05983+1630.85158</f>
        <v>7996.91141</v>
      </c>
      <c r="I642" s="332" t="n">
        <v>1127.72689</v>
      </c>
      <c r="J642" s="332" t="n">
        <f aca="false">K642+M642+N642+O642+P642</f>
        <v>10435.18049</v>
      </c>
      <c r="K642" s="324" t="n">
        <v>0</v>
      </c>
      <c r="L642" s="332" t="n">
        <f aca="false">N642</f>
        <v>1514.039</v>
      </c>
      <c r="M642" s="324" t="n">
        <v>0</v>
      </c>
      <c r="N642" s="332" t="n">
        <f aca="false">G642</f>
        <v>1514.039</v>
      </c>
      <c r="O642" s="332" t="n">
        <f aca="false">H642</f>
        <v>7996.91141</v>
      </c>
      <c r="P642" s="332" t="n">
        <v>924.23008</v>
      </c>
      <c r="Q642" s="336"/>
    </row>
    <row r="643" customFormat="false" ht="15" hidden="false" customHeight="false" outlineLevel="0" collapsed="false">
      <c r="A643" s="89" t="s">
        <v>909</v>
      </c>
      <c r="B643" s="325" t="s">
        <v>910</v>
      </c>
      <c r="C643" s="332" t="n">
        <f aca="false">G643+H643+I643</f>
        <v>9120.45591</v>
      </c>
      <c r="D643" s="324" t="n">
        <v>0</v>
      </c>
      <c r="E643" s="332" t="n">
        <f aca="false">G643</f>
        <v>1474.984</v>
      </c>
      <c r="F643" s="324" t="n">
        <v>0</v>
      </c>
      <c r="G643" s="332" t="n">
        <v>1474.984</v>
      </c>
      <c r="H643" s="332" t="n">
        <f aca="false">3788.173</f>
        <v>3788.173</v>
      </c>
      <c r="I643" s="332" t="n">
        <v>3857.29891</v>
      </c>
      <c r="J643" s="332" t="n">
        <f aca="false">K643+LK643+N643+O643+P643</f>
        <v>9043.51865</v>
      </c>
      <c r="K643" s="324" t="n">
        <v>0</v>
      </c>
      <c r="L643" s="332" t="n">
        <f aca="false">N643</f>
        <v>1474.984</v>
      </c>
      <c r="M643" s="324" t="n">
        <v>0</v>
      </c>
      <c r="N643" s="332" t="n">
        <f aca="false">G643</f>
        <v>1474.984</v>
      </c>
      <c r="O643" s="332" t="n">
        <f aca="false">H643</f>
        <v>3788.173</v>
      </c>
      <c r="P643" s="332" t="n">
        <v>3780.36165</v>
      </c>
      <c r="Q643" s="336"/>
    </row>
    <row r="644" customFormat="false" ht="51.65" hidden="false" customHeight="true" outlineLevel="0" collapsed="false">
      <c r="A644" s="89"/>
      <c r="B644" s="337" t="s">
        <v>897</v>
      </c>
      <c r="C644" s="334" t="n">
        <f aca="false">C643+C642+C641+C640+C639+C638+C637</f>
        <v>64963.87522</v>
      </c>
      <c r="D644" s="324" t="n">
        <v>0</v>
      </c>
      <c r="E644" s="334" t="n">
        <f aca="false">E637+E638+E639+E641+E642+E643</f>
        <v>10586.964</v>
      </c>
      <c r="F644" s="324" t="n">
        <v>0</v>
      </c>
      <c r="G644" s="334" t="n">
        <f aca="false">SUM(G637:G643)</f>
        <v>10586.964</v>
      </c>
      <c r="H644" s="334" t="n">
        <f aca="false">SUM(H637:H643)</f>
        <v>44433.64029</v>
      </c>
      <c r="I644" s="334" t="n">
        <f aca="false">SUM(I637:I643)</f>
        <v>9943.27093</v>
      </c>
      <c r="J644" s="334" t="n">
        <f aca="false">SUM(J637:J643)</f>
        <v>63945.29371</v>
      </c>
      <c r="K644" s="324" t="n">
        <v>0</v>
      </c>
      <c r="L644" s="334" t="n">
        <f aca="false">SUM(L637:L643)</f>
        <v>10586.964</v>
      </c>
      <c r="M644" s="324" t="n">
        <v>0</v>
      </c>
      <c r="N644" s="334" t="n">
        <f aca="false">SUM(N637:N643)</f>
        <v>10586.964</v>
      </c>
      <c r="O644" s="334" t="n">
        <f aca="false">O643+O642+O641+O640+O639+O638+O637</f>
        <v>44433.64029</v>
      </c>
      <c r="P644" s="334" t="n">
        <f aca="false">SUM(P637:P643)</f>
        <v>8924.68942</v>
      </c>
      <c r="Q644" s="336"/>
    </row>
    <row r="645" customFormat="false" ht="15.75" hidden="false" customHeight="true" outlineLevel="0" collapsed="false">
      <c r="A645" s="89"/>
      <c r="B645" s="338" t="s">
        <v>911</v>
      </c>
      <c r="C645" s="338"/>
      <c r="D645" s="338"/>
      <c r="E645" s="338"/>
      <c r="F645" s="338"/>
      <c r="G645" s="338"/>
      <c r="H645" s="338"/>
      <c r="I645" s="338"/>
      <c r="J645" s="338"/>
      <c r="K645" s="338"/>
      <c r="L645" s="338"/>
      <c r="M645" s="338"/>
      <c r="N645" s="338"/>
      <c r="O645" s="338"/>
      <c r="P645" s="338"/>
      <c r="Q645" s="338"/>
    </row>
    <row r="646" customFormat="false" ht="88.4" hidden="false" customHeight="false" outlineLevel="0" collapsed="false">
      <c r="A646" s="89" t="s">
        <v>235</v>
      </c>
      <c r="B646" s="325" t="s">
        <v>912</v>
      </c>
      <c r="C646" s="324" t="n">
        <f aca="false">E646</f>
        <v>16</v>
      </c>
      <c r="D646" s="324" t="n">
        <v>0</v>
      </c>
      <c r="E646" s="324" t="n">
        <f aca="false">G646</f>
        <v>16</v>
      </c>
      <c r="F646" s="324" t="n">
        <v>0</v>
      </c>
      <c r="G646" s="324" t="n">
        <v>16</v>
      </c>
      <c r="H646" s="324" t="n">
        <v>0</v>
      </c>
      <c r="I646" s="324" t="n">
        <v>0</v>
      </c>
      <c r="J646" s="324" t="n">
        <f aca="false">L646</f>
        <v>16</v>
      </c>
      <c r="K646" s="324" t="n">
        <v>0</v>
      </c>
      <c r="L646" s="324" t="n">
        <f aca="false">N646</f>
        <v>16</v>
      </c>
      <c r="M646" s="324" t="n">
        <v>0</v>
      </c>
      <c r="N646" s="324" t="n">
        <v>16</v>
      </c>
      <c r="O646" s="324" t="n">
        <v>0</v>
      </c>
      <c r="P646" s="324" t="n">
        <v>0</v>
      </c>
      <c r="Q646" s="339" t="s">
        <v>913</v>
      </c>
    </row>
    <row r="647" customFormat="false" ht="15" hidden="false" customHeight="false" outlineLevel="0" collapsed="false">
      <c r="A647" s="89"/>
      <c r="B647" s="337" t="s">
        <v>854</v>
      </c>
      <c r="C647" s="327" t="n">
        <f aca="false">C646</f>
        <v>16</v>
      </c>
      <c r="D647" s="324" t="n">
        <v>0</v>
      </c>
      <c r="E647" s="327" t="n">
        <f aca="false">E646</f>
        <v>16</v>
      </c>
      <c r="F647" s="324" t="n">
        <v>0</v>
      </c>
      <c r="G647" s="327" t="n">
        <f aca="false">G646</f>
        <v>16</v>
      </c>
      <c r="H647" s="324" t="n">
        <v>0</v>
      </c>
      <c r="I647" s="324" t="n">
        <v>0</v>
      </c>
      <c r="J647" s="327" t="n">
        <f aca="false">J646</f>
        <v>16</v>
      </c>
      <c r="K647" s="324" t="n">
        <v>0</v>
      </c>
      <c r="L647" s="327" t="n">
        <f aca="false">L646</f>
        <v>16</v>
      </c>
      <c r="M647" s="324" t="n">
        <v>0</v>
      </c>
      <c r="N647" s="327" t="n">
        <f aca="false">N646</f>
        <v>16</v>
      </c>
      <c r="O647" s="324" t="n">
        <v>0</v>
      </c>
      <c r="P647" s="324" t="n">
        <v>0</v>
      </c>
      <c r="Q647" s="324"/>
    </row>
    <row r="648" customFormat="false" ht="15" hidden="false" customHeight="false" outlineLevel="0" collapsed="false">
      <c r="A648" s="89"/>
      <c r="B648" s="325"/>
      <c r="C648" s="324"/>
      <c r="D648" s="324"/>
      <c r="E648" s="324"/>
      <c r="F648" s="324"/>
      <c r="G648" s="324"/>
      <c r="H648" s="324"/>
      <c r="I648" s="324"/>
      <c r="J648" s="324"/>
      <c r="K648" s="324"/>
      <c r="L648" s="324"/>
      <c r="M648" s="324"/>
      <c r="N648" s="324"/>
      <c r="O648" s="324"/>
      <c r="P648" s="324"/>
      <c r="Q648" s="340"/>
    </row>
    <row r="649" customFormat="false" ht="15" hidden="false" customHeight="false" outlineLevel="0" collapsed="false">
      <c r="A649" s="89"/>
      <c r="B649" s="337" t="s">
        <v>914</v>
      </c>
      <c r="C649" s="327" t="n">
        <f aca="false">C647+C644+C635+C632+C604</f>
        <v>89416.72404</v>
      </c>
      <c r="D649" s="324" t="n">
        <v>0</v>
      </c>
      <c r="E649" s="327" t="n">
        <f aca="false">E647+E644</f>
        <v>10602.964</v>
      </c>
      <c r="F649" s="324" t="n">
        <v>0</v>
      </c>
      <c r="G649" s="327" t="n">
        <f aca="false">G647+G644</f>
        <v>10602.964</v>
      </c>
      <c r="H649" s="327" t="n">
        <f aca="false">H644+H635+H632+H604</f>
        <v>68870.48911</v>
      </c>
      <c r="I649" s="327" t="n">
        <f aca="false">I643+I642+I640+I639+I638+I637</f>
        <v>9943.27093</v>
      </c>
      <c r="J649" s="327" t="n">
        <f aca="false">N649+O649+P649</f>
        <v>86929.68066</v>
      </c>
      <c r="K649" s="324" t="n">
        <v>0</v>
      </c>
      <c r="L649" s="327" t="n">
        <f aca="false">L647+L644</f>
        <v>10602.964</v>
      </c>
      <c r="M649" s="324" t="n">
        <v>0</v>
      </c>
      <c r="N649" s="327" t="n">
        <f aca="false">N647+N644</f>
        <v>10602.964</v>
      </c>
      <c r="O649" s="327" t="n">
        <f aca="false">O644+O635+O632+O604</f>
        <v>67402.02724</v>
      </c>
      <c r="P649" s="327" t="n">
        <f aca="false">P644</f>
        <v>8924.68942</v>
      </c>
      <c r="Q649" s="340"/>
    </row>
    <row r="650" customFormat="false" ht="15.75" hidden="false" customHeight="false" outlineLevel="0" collapsed="false">
      <c r="A650" s="89"/>
      <c r="B650" s="341"/>
      <c r="C650" s="332"/>
      <c r="D650" s="332"/>
      <c r="E650" s="332"/>
      <c r="F650" s="332"/>
      <c r="G650" s="332"/>
      <c r="H650" s="332"/>
      <c r="I650" s="332"/>
      <c r="J650" s="332"/>
      <c r="K650" s="332"/>
      <c r="L650" s="332"/>
      <c r="M650" s="332"/>
      <c r="N650" s="332"/>
      <c r="O650" s="332"/>
      <c r="P650" s="332"/>
      <c r="Q650" s="340"/>
    </row>
    <row r="651" customFormat="false" ht="15.75" hidden="false" customHeight="true" outlineLevel="0" collapsed="false">
      <c r="A651" s="89"/>
      <c r="B651" s="336" t="s">
        <v>915</v>
      </c>
      <c r="C651" s="336"/>
      <c r="D651" s="336"/>
      <c r="E651" s="336"/>
      <c r="F651" s="336"/>
      <c r="G651" s="336"/>
      <c r="H651" s="336"/>
      <c r="I651" s="336"/>
      <c r="J651" s="336"/>
      <c r="K651" s="336"/>
      <c r="L651" s="336"/>
      <c r="M651" s="336"/>
      <c r="N651" s="336"/>
      <c r="O651" s="336"/>
      <c r="P651" s="336"/>
      <c r="Q651" s="340"/>
    </row>
    <row r="652" customFormat="false" ht="47.25" hidden="false" customHeight="true" outlineLevel="0" collapsed="false">
      <c r="A652" s="89" t="s">
        <v>56</v>
      </c>
      <c r="B652" s="325" t="s">
        <v>916</v>
      </c>
      <c r="C652" s="324" t="n">
        <f aca="false">H652</f>
        <v>13.5</v>
      </c>
      <c r="D652" s="324" t="n">
        <v>0</v>
      </c>
      <c r="E652" s="324" t="n">
        <v>0</v>
      </c>
      <c r="F652" s="324" t="n">
        <v>0</v>
      </c>
      <c r="G652" s="324" t="n">
        <v>0</v>
      </c>
      <c r="H652" s="324" t="n">
        <v>13.5</v>
      </c>
      <c r="I652" s="324" t="n">
        <v>0</v>
      </c>
      <c r="J652" s="324" t="n">
        <f aca="false">O652</f>
        <v>13.5</v>
      </c>
      <c r="K652" s="324" t="n">
        <v>0</v>
      </c>
      <c r="L652" s="324" t="n">
        <v>0</v>
      </c>
      <c r="M652" s="324" t="n">
        <v>0</v>
      </c>
      <c r="N652" s="324" t="n">
        <v>0</v>
      </c>
      <c r="O652" s="324" t="n">
        <f aca="false">H652</f>
        <v>13.5</v>
      </c>
      <c r="P652" s="324" t="n">
        <v>0</v>
      </c>
      <c r="Q652" s="325" t="s">
        <v>917</v>
      </c>
    </row>
    <row r="653" customFormat="false" ht="75.75" hidden="false" customHeight="false" outlineLevel="0" collapsed="false">
      <c r="A653" s="89" t="s">
        <v>59</v>
      </c>
      <c r="B653" s="325" t="s">
        <v>918</v>
      </c>
      <c r="C653" s="324" t="n">
        <f aca="false">H653</f>
        <v>62.5</v>
      </c>
      <c r="D653" s="324" t="n">
        <v>0</v>
      </c>
      <c r="E653" s="324" t="n">
        <v>0</v>
      </c>
      <c r="F653" s="324" t="n">
        <v>0</v>
      </c>
      <c r="G653" s="324" t="n">
        <v>0</v>
      </c>
      <c r="H653" s="324" t="n">
        <v>62.5</v>
      </c>
      <c r="I653" s="324" t="n">
        <v>0</v>
      </c>
      <c r="J653" s="324" t="n">
        <f aca="false">O653</f>
        <v>62.5</v>
      </c>
      <c r="K653" s="324" t="n">
        <v>0</v>
      </c>
      <c r="L653" s="324" t="n">
        <v>0</v>
      </c>
      <c r="M653" s="324" t="n">
        <v>0</v>
      </c>
      <c r="N653" s="324" t="n">
        <v>0</v>
      </c>
      <c r="O653" s="324" t="n">
        <f aca="false">H653</f>
        <v>62.5</v>
      </c>
      <c r="P653" s="324" t="n">
        <v>0</v>
      </c>
      <c r="Q653" s="325"/>
    </row>
    <row r="654" customFormat="false" ht="75.75" hidden="false" customHeight="false" outlineLevel="0" collapsed="false">
      <c r="A654" s="89" t="s">
        <v>61</v>
      </c>
      <c r="B654" s="325" t="s">
        <v>919</v>
      </c>
      <c r="C654" s="324" t="n">
        <f aca="false">H654</f>
        <v>157.535</v>
      </c>
      <c r="D654" s="324" t="n">
        <v>0</v>
      </c>
      <c r="E654" s="324" t="n">
        <v>0</v>
      </c>
      <c r="F654" s="324" t="n">
        <v>0</v>
      </c>
      <c r="G654" s="324" t="n">
        <v>0</v>
      </c>
      <c r="H654" s="324" t="n">
        <v>157.535</v>
      </c>
      <c r="I654" s="324" t="n">
        <v>0</v>
      </c>
      <c r="J654" s="324" t="n">
        <f aca="false">O654</f>
        <v>157.535</v>
      </c>
      <c r="K654" s="324" t="n">
        <v>0</v>
      </c>
      <c r="L654" s="324" t="n">
        <v>0</v>
      </c>
      <c r="M654" s="324" t="n">
        <v>0</v>
      </c>
      <c r="N654" s="324" t="n">
        <v>0</v>
      </c>
      <c r="O654" s="324" t="n">
        <f aca="false">H654</f>
        <v>157.535</v>
      </c>
      <c r="P654" s="324" t="n">
        <v>0</v>
      </c>
      <c r="Q654" s="325"/>
    </row>
    <row r="655" customFormat="false" ht="63.1" hidden="false" customHeight="false" outlineLevel="0" collapsed="false">
      <c r="A655" s="89" t="s">
        <v>195</v>
      </c>
      <c r="B655" s="325" t="s">
        <v>920</v>
      </c>
      <c r="C655" s="324" t="n">
        <f aca="false">H655</f>
        <v>166.465</v>
      </c>
      <c r="D655" s="324" t="n">
        <v>0</v>
      </c>
      <c r="E655" s="324" t="n">
        <v>0</v>
      </c>
      <c r="F655" s="324" t="n">
        <v>0</v>
      </c>
      <c r="G655" s="324" t="n">
        <v>0</v>
      </c>
      <c r="H655" s="324" t="n">
        <v>166.465</v>
      </c>
      <c r="I655" s="324" t="n">
        <v>0</v>
      </c>
      <c r="J655" s="324" t="n">
        <f aca="false">O655</f>
        <v>166.465</v>
      </c>
      <c r="K655" s="324" t="n">
        <v>0</v>
      </c>
      <c r="L655" s="324" t="n">
        <v>0</v>
      </c>
      <c r="M655" s="324" t="n">
        <v>0</v>
      </c>
      <c r="N655" s="324" t="n">
        <v>0</v>
      </c>
      <c r="O655" s="324" t="n">
        <f aca="false">H655</f>
        <v>166.465</v>
      </c>
      <c r="P655" s="324" t="n">
        <v>0</v>
      </c>
      <c r="Q655" s="325"/>
    </row>
    <row r="656" customFormat="false" ht="15" hidden="false" customHeight="false" outlineLevel="0" collapsed="false">
      <c r="A656" s="89"/>
      <c r="B656" s="342" t="s">
        <v>897</v>
      </c>
      <c r="C656" s="327" t="n">
        <f aca="false">C655+C654+C653+C652</f>
        <v>400</v>
      </c>
      <c r="D656" s="324" t="n">
        <v>0</v>
      </c>
      <c r="E656" s="324" t="n">
        <v>0</v>
      </c>
      <c r="F656" s="324" t="n">
        <v>0</v>
      </c>
      <c r="G656" s="324" t="n">
        <v>0</v>
      </c>
      <c r="H656" s="327" t="n">
        <f aca="false">H655+H654+H653+H652</f>
        <v>400</v>
      </c>
      <c r="I656" s="324" t="n">
        <v>0</v>
      </c>
      <c r="J656" s="327" t="n">
        <f aca="false">J652+J653+J654+J655</f>
        <v>400</v>
      </c>
      <c r="K656" s="324" t="n">
        <v>0</v>
      </c>
      <c r="L656" s="324" t="n">
        <v>0</v>
      </c>
      <c r="M656" s="324" t="n">
        <v>0</v>
      </c>
      <c r="N656" s="324" t="n">
        <v>0</v>
      </c>
      <c r="O656" s="327" t="n">
        <f aca="false">SUM(O652:O655)</f>
        <v>400</v>
      </c>
      <c r="P656" s="324" t="n">
        <v>0</v>
      </c>
      <c r="Q656" s="341"/>
    </row>
    <row r="657" customFormat="false" ht="15.75" hidden="false" customHeight="false" outlineLevel="0" collapsed="false">
      <c r="A657" s="89"/>
      <c r="B657" s="343" t="s">
        <v>855</v>
      </c>
      <c r="C657" s="343"/>
      <c r="D657" s="343"/>
      <c r="E657" s="343"/>
      <c r="F657" s="343"/>
      <c r="G657" s="343"/>
      <c r="H657" s="343"/>
      <c r="I657" s="343"/>
      <c r="J657" s="343"/>
      <c r="K657" s="343"/>
      <c r="L657" s="343"/>
      <c r="M657" s="343"/>
      <c r="N657" s="343"/>
      <c r="O657" s="343"/>
      <c r="P657" s="343"/>
      <c r="Q657" s="343"/>
    </row>
    <row r="658" customFormat="false" ht="103.3" hidden="false" customHeight="true" outlineLevel="0" collapsed="false">
      <c r="A658" s="89" t="s">
        <v>197</v>
      </c>
      <c r="B658" s="325" t="s">
        <v>921</v>
      </c>
      <c r="C658" s="324" t="n">
        <f aca="false">E658+H658</f>
        <v>4643.85</v>
      </c>
      <c r="D658" s="324" t="n">
        <v>0</v>
      </c>
      <c r="E658" s="324" t="n">
        <f aca="false">F658</f>
        <v>4407.4</v>
      </c>
      <c r="F658" s="324" t="n">
        <v>4407.4</v>
      </c>
      <c r="G658" s="324" t="n">
        <v>0</v>
      </c>
      <c r="H658" s="324" t="n">
        <f aca="false">4.5+231.95</f>
        <v>236.45</v>
      </c>
      <c r="I658" s="324" t="n">
        <v>0</v>
      </c>
      <c r="J658" s="324" t="n">
        <f aca="false">L658+O658</f>
        <v>4562.754</v>
      </c>
      <c r="K658" s="324" t="n">
        <v>0</v>
      </c>
      <c r="L658" s="324" t="n">
        <f aca="false">M658+N658</f>
        <v>4330.35849</v>
      </c>
      <c r="M658" s="324" t="n">
        <f aca="false">4330.35849</f>
        <v>4330.35849</v>
      </c>
      <c r="N658" s="324" t="n">
        <v>0</v>
      </c>
      <c r="O658" s="324" t="n">
        <f aca="false">227.89551+4.5</f>
        <v>232.39551</v>
      </c>
      <c r="P658" s="324" t="n">
        <v>0</v>
      </c>
      <c r="Q658" s="325" t="s">
        <v>921</v>
      </c>
    </row>
    <row r="659" customFormat="false" ht="140.05" hidden="false" customHeight="false" outlineLevel="0" collapsed="false">
      <c r="A659" s="89" t="s">
        <v>199</v>
      </c>
      <c r="B659" s="325" t="s">
        <v>922</v>
      </c>
      <c r="C659" s="324" t="n">
        <f aca="false">E659+H659</f>
        <v>347.235</v>
      </c>
      <c r="D659" s="324" t="n">
        <v>0</v>
      </c>
      <c r="E659" s="324" t="n">
        <f aca="false">F659+G659</f>
        <v>330.7</v>
      </c>
      <c r="F659" s="324" t="n">
        <v>0</v>
      </c>
      <c r="G659" s="324" t="n">
        <v>330.7</v>
      </c>
      <c r="H659" s="324" t="n">
        <v>16.535</v>
      </c>
      <c r="I659" s="324" t="n">
        <v>0</v>
      </c>
      <c r="J659" s="324" t="n">
        <f aca="false">L659+O659</f>
        <v>347.235</v>
      </c>
      <c r="K659" s="324" t="n">
        <v>0</v>
      </c>
      <c r="L659" s="324" t="n">
        <f aca="false">M659+N659</f>
        <v>330.7</v>
      </c>
      <c r="M659" s="324" t="n">
        <v>0</v>
      </c>
      <c r="N659" s="324" t="n">
        <v>330.7</v>
      </c>
      <c r="O659" s="324" t="n">
        <v>16.535</v>
      </c>
      <c r="P659" s="324" t="n">
        <v>0</v>
      </c>
      <c r="Q659" s="325" t="s">
        <v>922</v>
      </c>
    </row>
    <row r="660" customFormat="false" ht="15" hidden="false" customHeight="false" outlineLevel="0" collapsed="false">
      <c r="A660" s="89"/>
      <c r="B660" s="342" t="s">
        <v>897</v>
      </c>
      <c r="C660" s="327" t="n">
        <f aca="false">SUM(C658:C659)</f>
        <v>4991.085</v>
      </c>
      <c r="D660" s="324" t="n">
        <v>0</v>
      </c>
      <c r="E660" s="327" t="n">
        <f aca="false">SUM(E658:E659)</f>
        <v>4738.1</v>
      </c>
      <c r="F660" s="327" t="n">
        <f aca="false">F658</f>
        <v>4407.4</v>
      </c>
      <c r="G660" s="327" t="n">
        <f aca="false">SUM(G658:G659)</f>
        <v>330.7</v>
      </c>
      <c r="H660" s="327" t="n">
        <f aca="false">SUM(H658:H659)</f>
        <v>252.985</v>
      </c>
      <c r="I660" s="324" t="n">
        <v>0</v>
      </c>
      <c r="J660" s="327" t="n">
        <f aca="false">SUM(J658:J659)</f>
        <v>4909.989</v>
      </c>
      <c r="K660" s="324" t="n">
        <v>0</v>
      </c>
      <c r="L660" s="327" t="n">
        <f aca="false">SUM(L658:L659)</f>
        <v>4661.05849</v>
      </c>
      <c r="M660" s="327" t="n">
        <f aca="false">M658</f>
        <v>4330.35849</v>
      </c>
      <c r="N660" s="327" t="n">
        <f aca="false">N659</f>
        <v>330.7</v>
      </c>
      <c r="O660" s="327" t="n">
        <f aca="false">SUM(O658:O659)</f>
        <v>248.93051</v>
      </c>
      <c r="P660" s="324" t="n">
        <v>0</v>
      </c>
      <c r="Q660" s="341"/>
    </row>
    <row r="661" customFormat="false" ht="15.75" hidden="false" customHeight="false" outlineLevel="0" collapsed="false">
      <c r="A661" s="89"/>
      <c r="B661" s="342"/>
      <c r="C661" s="327"/>
      <c r="D661" s="327"/>
      <c r="E661" s="327"/>
      <c r="F661" s="327"/>
      <c r="G661" s="327"/>
      <c r="H661" s="327"/>
      <c r="I661" s="324"/>
      <c r="J661" s="327"/>
      <c r="K661" s="327"/>
      <c r="L661" s="327"/>
      <c r="M661" s="327"/>
      <c r="N661" s="327"/>
      <c r="O661" s="327"/>
      <c r="P661" s="332"/>
      <c r="Q661" s="341"/>
    </row>
    <row r="662" customFormat="false" ht="15" hidden="false" customHeight="false" outlineLevel="0" collapsed="false">
      <c r="A662" s="89"/>
      <c r="B662" s="192" t="s">
        <v>923</v>
      </c>
      <c r="C662" s="344" t="n">
        <f aca="false">C656+C660</f>
        <v>5391.085</v>
      </c>
      <c r="D662" s="324" t="n">
        <v>0</v>
      </c>
      <c r="E662" s="344" t="n">
        <f aca="false">E660</f>
        <v>4738.1</v>
      </c>
      <c r="F662" s="344" t="n">
        <f aca="false">F660</f>
        <v>4407.4</v>
      </c>
      <c r="G662" s="344" t="n">
        <f aca="false">G660</f>
        <v>330.7</v>
      </c>
      <c r="H662" s="344" t="n">
        <f aca="false">H656+H660</f>
        <v>652.985</v>
      </c>
      <c r="I662" s="324" t="n">
        <v>0</v>
      </c>
      <c r="J662" s="344" t="n">
        <f aca="false">J656+J660</f>
        <v>5309.989</v>
      </c>
      <c r="K662" s="324" t="n">
        <v>0</v>
      </c>
      <c r="L662" s="344" t="n">
        <f aca="false">L660</f>
        <v>4661.05849</v>
      </c>
      <c r="M662" s="344" t="n">
        <f aca="false">M660</f>
        <v>4330.35849</v>
      </c>
      <c r="N662" s="344" t="n">
        <f aca="false">N660</f>
        <v>330.7</v>
      </c>
      <c r="O662" s="344" t="n">
        <f aca="false">O656+O660</f>
        <v>648.93051</v>
      </c>
      <c r="P662" s="324" t="n">
        <v>0</v>
      </c>
      <c r="Q662" s="345"/>
    </row>
    <row r="663" customFormat="false" ht="15.75" hidden="false" customHeight="true" outlineLevel="0" collapsed="false">
      <c r="A663" s="72"/>
      <c r="B663" s="336" t="s">
        <v>924</v>
      </c>
      <c r="C663" s="336"/>
      <c r="D663" s="336"/>
      <c r="E663" s="336"/>
      <c r="F663" s="336"/>
      <c r="G663" s="336"/>
      <c r="H663" s="336"/>
      <c r="I663" s="336"/>
      <c r="J663" s="336"/>
      <c r="K663" s="336"/>
      <c r="L663" s="336"/>
      <c r="M663" s="336"/>
      <c r="N663" s="336"/>
      <c r="O663" s="336"/>
      <c r="P663" s="336"/>
      <c r="Q663" s="341"/>
    </row>
    <row r="664" customFormat="false" ht="101" hidden="false" customHeight="false" outlineLevel="0" collapsed="false">
      <c r="A664" s="72" t="s">
        <v>65</v>
      </c>
      <c r="B664" s="341" t="s">
        <v>925</v>
      </c>
      <c r="C664" s="327" t="n">
        <f aca="false">H664</f>
        <v>1.5</v>
      </c>
      <c r="D664" s="324" t="n">
        <v>0</v>
      </c>
      <c r="E664" s="324" t="n">
        <v>0</v>
      </c>
      <c r="F664" s="324" t="n">
        <v>0</v>
      </c>
      <c r="G664" s="324" t="n">
        <v>0</v>
      </c>
      <c r="H664" s="327" t="n">
        <v>1.5</v>
      </c>
      <c r="I664" s="324" t="n">
        <v>0</v>
      </c>
      <c r="J664" s="327" t="n">
        <f aca="false">O664</f>
        <v>1.5</v>
      </c>
      <c r="K664" s="324" t="n">
        <v>0</v>
      </c>
      <c r="L664" s="324" t="n">
        <v>0</v>
      </c>
      <c r="M664" s="324" t="n">
        <v>0</v>
      </c>
      <c r="N664" s="324" t="n">
        <v>0</v>
      </c>
      <c r="O664" s="327" t="n">
        <f aca="false">H664</f>
        <v>1.5</v>
      </c>
      <c r="P664" s="324" t="n">
        <v>0</v>
      </c>
      <c r="Q664" s="325" t="s">
        <v>925</v>
      </c>
    </row>
    <row r="665" customFormat="false" ht="75.75" hidden="false" customHeight="false" outlineLevel="0" collapsed="false">
      <c r="A665" s="72" t="s">
        <v>67</v>
      </c>
      <c r="B665" s="341" t="s">
        <v>926</v>
      </c>
      <c r="C665" s="327" t="n">
        <f aca="false">H665</f>
        <v>4</v>
      </c>
      <c r="D665" s="324" t="n">
        <v>0</v>
      </c>
      <c r="E665" s="324" t="n">
        <v>0</v>
      </c>
      <c r="F665" s="324" t="n">
        <v>0</v>
      </c>
      <c r="G665" s="324" t="n">
        <v>0</v>
      </c>
      <c r="H665" s="327" t="n">
        <v>4</v>
      </c>
      <c r="I665" s="324" t="n">
        <v>0</v>
      </c>
      <c r="J665" s="327" t="n">
        <f aca="false">O665</f>
        <v>4</v>
      </c>
      <c r="K665" s="324" t="n">
        <v>0</v>
      </c>
      <c r="L665" s="324" t="n">
        <v>0</v>
      </c>
      <c r="M665" s="324" t="n">
        <v>0</v>
      </c>
      <c r="N665" s="324" t="n">
        <v>0</v>
      </c>
      <c r="O665" s="327" t="n">
        <v>4</v>
      </c>
      <c r="P665" s="324" t="n">
        <v>0</v>
      </c>
      <c r="Q665" s="325" t="s">
        <v>927</v>
      </c>
    </row>
    <row r="666" customFormat="false" ht="63.1" hidden="false" customHeight="false" outlineLevel="0" collapsed="false">
      <c r="A666" s="72" t="s">
        <v>207</v>
      </c>
      <c r="B666" s="341" t="s">
        <v>928</v>
      </c>
      <c r="C666" s="327" t="n">
        <f aca="false">H666</f>
        <v>4.6</v>
      </c>
      <c r="D666" s="324" t="n">
        <v>0</v>
      </c>
      <c r="E666" s="324" t="n">
        <v>0</v>
      </c>
      <c r="F666" s="324" t="n">
        <v>0</v>
      </c>
      <c r="G666" s="324" t="n">
        <v>0</v>
      </c>
      <c r="H666" s="327" t="n">
        <v>4.6</v>
      </c>
      <c r="I666" s="324" t="n">
        <v>0</v>
      </c>
      <c r="J666" s="327" t="n">
        <f aca="false">O666</f>
        <v>4.6</v>
      </c>
      <c r="K666" s="324" t="n">
        <v>0</v>
      </c>
      <c r="L666" s="324" t="n">
        <v>0</v>
      </c>
      <c r="M666" s="324" t="n">
        <v>0</v>
      </c>
      <c r="N666" s="324" t="n">
        <v>0</v>
      </c>
      <c r="O666" s="327" t="n">
        <v>4.6</v>
      </c>
      <c r="P666" s="324" t="n">
        <v>0</v>
      </c>
      <c r="Q666" s="325" t="s">
        <v>929</v>
      </c>
    </row>
    <row r="667" customFormat="false" ht="63.1" hidden="false" customHeight="false" outlineLevel="0" collapsed="false">
      <c r="A667" s="72" t="s">
        <v>108</v>
      </c>
      <c r="B667" s="341" t="s">
        <v>930</v>
      </c>
      <c r="C667" s="327" t="n">
        <f aca="false">H667</f>
        <v>3</v>
      </c>
      <c r="D667" s="324" t="n">
        <v>0</v>
      </c>
      <c r="E667" s="324" t="n">
        <v>0</v>
      </c>
      <c r="F667" s="324" t="n">
        <v>0</v>
      </c>
      <c r="G667" s="324" t="n">
        <v>0</v>
      </c>
      <c r="H667" s="327" t="n">
        <v>3</v>
      </c>
      <c r="I667" s="324" t="n">
        <v>0</v>
      </c>
      <c r="J667" s="327" t="n">
        <f aca="false">O667</f>
        <v>3</v>
      </c>
      <c r="K667" s="324" t="n">
        <v>0</v>
      </c>
      <c r="L667" s="324" t="n">
        <v>0</v>
      </c>
      <c r="M667" s="324" t="n">
        <v>0</v>
      </c>
      <c r="N667" s="324" t="n">
        <v>0</v>
      </c>
      <c r="O667" s="327" t="n">
        <v>3</v>
      </c>
      <c r="P667" s="324" t="n">
        <v>0</v>
      </c>
      <c r="Q667" s="325" t="s">
        <v>931</v>
      </c>
    </row>
    <row r="668" customFormat="false" ht="25.25" hidden="false" customHeight="false" outlineLevel="0" collapsed="false">
      <c r="A668" s="72"/>
      <c r="B668" s="342" t="s">
        <v>932</v>
      </c>
      <c r="C668" s="327" t="n">
        <f aca="false">SUM(C664:C667)</f>
        <v>13.1</v>
      </c>
      <c r="D668" s="324" t="n">
        <v>0</v>
      </c>
      <c r="E668" s="324" t="n">
        <v>0</v>
      </c>
      <c r="F668" s="324" t="n">
        <v>0</v>
      </c>
      <c r="G668" s="324" t="n">
        <v>0</v>
      </c>
      <c r="H668" s="327" t="n">
        <f aca="false">SUM(H664:H667)</f>
        <v>13.1</v>
      </c>
      <c r="I668" s="324" t="n">
        <v>0</v>
      </c>
      <c r="J668" s="327" t="n">
        <f aca="false">SUM(J664:J667)</f>
        <v>13.1</v>
      </c>
      <c r="K668" s="324" t="n">
        <v>0</v>
      </c>
      <c r="L668" s="324" t="n">
        <v>0</v>
      </c>
      <c r="M668" s="324" t="n">
        <v>0</v>
      </c>
      <c r="N668" s="324" t="n">
        <v>0</v>
      </c>
      <c r="O668" s="327" t="n">
        <f aca="false">SUM(O664:O667)</f>
        <v>13.1</v>
      </c>
      <c r="P668" s="324" t="n">
        <v>0</v>
      </c>
      <c r="Q668" s="325"/>
    </row>
    <row r="669" customFormat="false" ht="15" hidden="false" customHeight="false" outlineLevel="0" collapsed="false">
      <c r="A669" s="89"/>
      <c r="B669" s="341"/>
      <c r="C669" s="332"/>
      <c r="D669" s="332"/>
      <c r="E669" s="332"/>
      <c r="F669" s="332"/>
      <c r="G669" s="332"/>
      <c r="H669" s="332"/>
      <c r="I669" s="332"/>
      <c r="J669" s="332"/>
      <c r="K669" s="332"/>
      <c r="L669" s="332"/>
      <c r="M669" s="332"/>
      <c r="N669" s="332"/>
      <c r="O669" s="332"/>
      <c r="P669" s="332"/>
      <c r="Q669" s="330"/>
    </row>
    <row r="670" customFormat="false" ht="25.25" hidden="false" customHeight="false" outlineLevel="0" collapsed="false">
      <c r="A670" s="89"/>
      <c r="B670" s="342" t="s">
        <v>933</v>
      </c>
      <c r="C670" s="346" t="n">
        <f aca="false">C662+C668+C649</f>
        <v>94820.90904</v>
      </c>
      <c r="D670" s="346" t="n">
        <f aca="false">D662+D668+D649</f>
        <v>0</v>
      </c>
      <c r="E670" s="346" t="n">
        <f aca="false">E662+E668+E649</f>
        <v>15341.064</v>
      </c>
      <c r="F670" s="346" t="n">
        <f aca="false">F662+F668+F649</f>
        <v>4407.4</v>
      </c>
      <c r="G670" s="346" t="n">
        <f aca="false">G662+G668+G649</f>
        <v>10933.664</v>
      </c>
      <c r="H670" s="346" t="n">
        <f aca="false">H662+H668+H649</f>
        <v>69536.57411</v>
      </c>
      <c r="I670" s="346" t="n">
        <f aca="false">I662+I668+I649</f>
        <v>9943.27093</v>
      </c>
      <c r="J670" s="346" t="n">
        <f aca="false">J662+J668+J649</f>
        <v>92252.76966</v>
      </c>
      <c r="K670" s="346" t="n">
        <f aca="false">K662+K668+K649</f>
        <v>0</v>
      </c>
      <c r="L670" s="346" t="n">
        <f aca="false">L662+L668+L649</f>
        <v>15264.02249</v>
      </c>
      <c r="M670" s="346" t="n">
        <f aca="false">M662+M668+M649</f>
        <v>4330.35849</v>
      </c>
      <c r="N670" s="346" t="n">
        <f aca="false">N662+N668+N649</f>
        <v>10933.664</v>
      </c>
      <c r="O670" s="346" t="n">
        <f aca="false">O662+O668+O649</f>
        <v>68064.05775</v>
      </c>
      <c r="P670" s="324" t="n">
        <v>0</v>
      </c>
      <c r="Q670" s="330"/>
    </row>
    <row r="671" customFormat="false" ht="15" hidden="false" customHeight="false" outlineLevel="0" collapsed="false">
      <c r="A671" s="89"/>
      <c r="B671" s="342"/>
      <c r="C671" s="332"/>
      <c r="D671" s="332"/>
      <c r="E671" s="332"/>
      <c r="F671" s="332"/>
      <c r="G671" s="332"/>
      <c r="H671" s="332"/>
      <c r="I671" s="332"/>
      <c r="J671" s="332"/>
      <c r="K671" s="332"/>
      <c r="L671" s="332"/>
      <c r="M671" s="332"/>
      <c r="N671" s="332"/>
      <c r="O671" s="332"/>
      <c r="P671" s="332"/>
      <c r="Q671" s="323"/>
    </row>
    <row r="672" customFormat="false" ht="44.75" hidden="false" customHeight="true" outlineLevel="0" collapsed="false">
      <c r="A672" s="99" t="s">
        <v>934</v>
      </c>
      <c r="B672" s="85" t="s">
        <v>935</v>
      </c>
      <c r="C672" s="85"/>
      <c r="D672" s="85"/>
      <c r="E672" s="85"/>
      <c r="F672" s="85"/>
      <c r="G672" s="85"/>
      <c r="H672" s="85"/>
      <c r="I672" s="85"/>
      <c r="J672" s="85"/>
      <c r="K672" s="85"/>
      <c r="L672" s="85"/>
      <c r="M672" s="85"/>
      <c r="N672" s="85"/>
      <c r="O672" s="85"/>
      <c r="P672" s="85"/>
      <c r="Q672" s="116"/>
    </row>
    <row r="673" customFormat="false" ht="106.75" hidden="false" customHeight="true" outlineLevel="0" collapsed="false">
      <c r="A673" s="89" t="s">
        <v>24</v>
      </c>
      <c r="B673" s="325" t="s">
        <v>936</v>
      </c>
      <c r="C673" s="135" t="n">
        <v>250</v>
      </c>
      <c r="D673" s="135" t="n">
        <v>0</v>
      </c>
      <c r="E673" s="135" t="n">
        <v>0</v>
      </c>
      <c r="F673" s="135" t="n">
        <v>0</v>
      </c>
      <c r="G673" s="135" t="n">
        <v>0</v>
      </c>
      <c r="H673" s="135" t="n">
        <v>250</v>
      </c>
      <c r="I673" s="135" t="n">
        <v>0</v>
      </c>
      <c r="J673" s="135" t="n">
        <v>250</v>
      </c>
      <c r="K673" s="135" t="n">
        <v>0</v>
      </c>
      <c r="L673" s="135" t="n">
        <v>0</v>
      </c>
      <c r="M673" s="135" t="n">
        <v>0</v>
      </c>
      <c r="N673" s="135" t="n">
        <v>0</v>
      </c>
      <c r="O673" s="135" t="n">
        <v>250</v>
      </c>
      <c r="P673" s="135" t="n">
        <v>0</v>
      </c>
      <c r="Q673" s="347" t="s">
        <v>937</v>
      </c>
    </row>
    <row r="674" customFormat="false" ht="57.4" hidden="false" customHeight="true" outlineLevel="0" collapsed="false">
      <c r="A674" s="89" t="s">
        <v>75</v>
      </c>
      <c r="B674" s="325" t="s">
        <v>938</v>
      </c>
      <c r="C674" s="135" t="n">
        <v>0</v>
      </c>
      <c r="D674" s="135" t="n">
        <v>0</v>
      </c>
      <c r="E674" s="135" t="n">
        <v>0</v>
      </c>
      <c r="F674" s="135" t="n">
        <v>0</v>
      </c>
      <c r="G674" s="135" t="n">
        <v>0</v>
      </c>
      <c r="H674" s="135" t="n">
        <v>0</v>
      </c>
      <c r="I674" s="135" t="n">
        <v>0</v>
      </c>
      <c r="J674" s="135" t="n">
        <v>0</v>
      </c>
      <c r="K674" s="135" t="n">
        <v>0</v>
      </c>
      <c r="L674" s="135" t="n">
        <v>0</v>
      </c>
      <c r="M674" s="135" t="n">
        <v>0</v>
      </c>
      <c r="N674" s="135" t="n">
        <v>0</v>
      </c>
      <c r="O674" s="135" t="n">
        <v>0</v>
      </c>
      <c r="P674" s="135" t="n">
        <v>0</v>
      </c>
      <c r="Q674" s="347"/>
    </row>
    <row r="675" customFormat="false" ht="61.95" hidden="false" customHeight="true" outlineLevel="0" collapsed="false">
      <c r="A675" s="89" t="s">
        <v>83</v>
      </c>
      <c r="B675" s="325" t="s">
        <v>939</v>
      </c>
      <c r="C675" s="135" t="n">
        <v>18</v>
      </c>
      <c r="D675" s="135" t="n">
        <v>0</v>
      </c>
      <c r="E675" s="135" t="n">
        <v>0</v>
      </c>
      <c r="F675" s="135" t="n">
        <v>0</v>
      </c>
      <c r="G675" s="135" t="n">
        <v>0</v>
      </c>
      <c r="H675" s="135" t="n">
        <v>18</v>
      </c>
      <c r="I675" s="135" t="n">
        <v>0</v>
      </c>
      <c r="J675" s="135" t="n">
        <v>18</v>
      </c>
      <c r="K675" s="135" t="n">
        <v>0</v>
      </c>
      <c r="L675" s="135" t="n">
        <v>0</v>
      </c>
      <c r="M675" s="135" t="n">
        <v>0</v>
      </c>
      <c r="N675" s="135" t="n">
        <v>0</v>
      </c>
      <c r="O675" s="135" t="n">
        <v>18</v>
      </c>
      <c r="P675" s="135" t="n">
        <v>0</v>
      </c>
      <c r="Q675" s="347"/>
    </row>
    <row r="676" customFormat="false" ht="56.25" hidden="false" customHeight="true" outlineLevel="0" collapsed="false">
      <c r="A676" s="89" t="s">
        <v>122</v>
      </c>
      <c r="B676" s="325" t="s">
        <v>940</v>
      </c>
      <c r="C676" s="135" t="n">
        <v>150</v>
      </c>
      <c r="D676" s="135" t="n">
        <v>0</v>
      </c>
      <c r="E676" s="135" t="n">
        <v>0</v>
      </c>
      <c r="F676" s="135" t="n">
        <v>0</v>
      </c>
      <c r="G676" s="135" t="n">
        <v>0</v>
      </c>
      <c r="H676" s="135" t="n">
        <v>0</v>
      </c>
      <c r="I676" s="135" t="n">
        <v>150</v>
      </c>
      <c r="J676" s="135" t="n">
        <v>150</v>
      </c>
      <c r="K676" s="135" t="n">
        <v>0</v>
      </c>
      <c r="L676" s="135" t="n">
        <v>0</v>
      </c>
      <c r="M676" s="135" t="n">
        <v>0</v>
      </c>
      <c r="N676" s="135" t="n">
        <v>0</v>
      </c>
      <c r="O676" s="135" t="n">
        <v>0</v>
      </c>
      <c r="P676" s="135" t="n">
        <v>150</v>
      </c>
      <c r="Q676" s="347"/>
    </row>
    <row r="677" customFormat="false" ht="37.85" hidden="false" customHeight="false" outlineLevel="0" collapsed="false">
      <c r="A677" s="89" t="s">
        <v>153</v>
      </c>
      <c r="B677" s="325" t="s">
        <v>941</v>
      </c>
      <c r="C677" s="135" t="n">
        <v>3</v>
      </c>
      <c r="D677" s="135" t="n">
        <v>0</v>
      </c>
      <c r="E677" s="135" t="n">
        <v>0</v>
      </c>
      <c r="F677" s="135" t="n">
        <v>0</v>
      </c>
      <c r="G677" s="135" t="n">
        <v>0</v>
      </c>
      <c r="H677" s="135" t="n">
        <v>3</v>
      </c>
      <c r="I677" s="135" t="n">
        <v>0</v>
      </c>
      <c r="J677" s="135" t="n">
        <v>3</v>
      </c>
      <c r="K677" s="135" t="n">
        <v>0</v>
      </c>
      <c r="L677" s="135" t="n">
        <v>0</v>
      </c>
      <c r="M677" s="135" t="n">
        <v>0</v>
      </c>
      <c r="N677" s="135" t="n">
        <v>0</v>
      </c>
      <c r="O677" s="135" t="n">
        <v>3</v>
      </c>
      <c r="P677" s="135" t="n">
        <v>0</v>
      </c>
      <c r="Q677" s="347"/>
    </row>
    <row r="678" customFormat="false" ht="75.75" hidden="false" customHeight="false" outlineLevel="0" collapsed="false">
      <c r="A678" s="89" t="s">
        <v>185</v>
      </c>
      <c r="B678" s="325" t="s">
        <v>942</v>
      </c>
      <c r="C678" s="135" t="n">
        <v>0</v>
      </c>
      <c r="D678" s="135" t="n">
        <v>0</v>
      </c>
      <c r="E678" s="135" t="n">
        <v>0</v>
      </c>
      <c r="F678" s="135" t="n">
        <v>0</v>
      </c>
      <c r="G678" s="135" t="n">
        <v>0</v>
      </c>
      <c r="H678" s="135" t="n">
        <v>0</v>
      </c>
      <c r="I678" s="135" t="n">
        <v>0</v>
      </c>
      <c r="J678" s="135" t="n">
        <v>0</v>
      </c>
      <c r="K678" s="135" t="n">
        <v>0</v>
      </c>
      <c r="L678" s="135" t="n">
        <v>0</v>
      </c>
      <c r="M678" s="135" t="n">
        <v>0</v>
      </c>
      <c r="N678" s="135" t="n">
        <v>0</v>
      </c>
      <c r="O678" s="135" t="n">
        <v>0</v>
      </c>
      <c r="P678" s="135" t="n">
        <v>0</v>
      </c>
      <c r="Q678" s="347"/>
    </row>
    <row r="679" customFormat="false" ht="50.5" hidden="false" customHeight="false" outlineLevel="0" collapsed="false">
      <c r="A679" s="89" t="s">
        <v>435</v>
      </c>
      <c r="B679" s="325" t="s">
        <v>943</v>
      </c>
      <c r="C679" s="135" t="n">
        <v>0</v>
      </c>
      <c r="D679" s="135" t="n">
        <v>0</v>
      </c>
      <c r="E679" s="135" t="n">
        <v>0</v>
      </c>
      <c r="F679" s="135" t="n">
        <v>0</v>
      </c>
      <c r="G679" s="135" t="n">
        <v>0</v>
      </c>
      <c r="H679" s="135" t="n">
        <v>0</v>
      </c>
      <c r="I679" s="135" t="n">
        <v>0</v>
      </c>
      <c r="J679" s="135" t="n">
        <v>0</v>
      </c>
      <c r="K679" s="135" t="n">
        <v>0</v>
      </c>
      <c r="L679" s="135" t="n">
        <v>0</v>
      </c>
      <c r="M679" s="135" t="n">
        <v>0</v>
      </c>
      <c r="N679" s="135" t="n">
        <v>0</v>
      </c>
      <c r="O679" s="135" t="n">
        <v>0</v>
      </c>
      <c r="P679" s="135" t="n">
        <v>0</v>
      </c>
      <c r="Q679" s="347"/>
    </row>
    <row r="680" customFormat="false" ht="50.5" hidden="false" customHeight="false" outlineLevel="0" collapsed="false">
      <c r="A680" s="89" t="s">
        <v>456</v>
      </c>
      <c r="B680" s="325" t="s">
        <v>944</v>
      </c>
      <c r="C680" s="135" t="n">
        <v>0</v>
      </c>
      <c r="D680" s="135" t="n">
        <v>0</v>
      </c>
      <c r="E680" s="135" t="n">
        <v>0</v>
      </c>
      <c r="F680" s="135" t="n">
        <v>0</v>
      </c>
      <c r="G680" s="135" t="n">
        <v>0</v>
      </c>
      <c r="H680" s="135" t="n">
        <v>0</v>
      </c>
      <c r="I680" s="135" t="n">
        <v>0</v>
      </c>
      <c r="J680" s="135" t="n">
        <v>0</v>
      </c>
      <c r="K680" s="135" t="n">
        <v>0</v>
      </c>
      <c r="L680" s="135" t="n">
        <v>0</v>
      </c>
      <c r="M680" s="135" t="n">
        <v>0</v>
      </c>
      <c r="N680" s="135" t="n">
        <v>0</v>
      </c>
      <c r="O680" s="135" t="n">
        <v>0</v>
      </c>
      <c r="P680" s="135" t="n">
        <v>0</v>
      </c>
      <c r="Q680" s="347"/>
    </row>
    <row r="681" customFormat="false" ht="52.8" hidden="false" customHeight="true" outlineLevel="0" collapsed="false">
      <c r="A681" s="89" t="s">
        <v>467</v>
      </c>
      <c r="B681" s="42" t="s">
        <v>945</v>
      </c>
      <c r="C681" s="135" t="n">
        <v>0</v>
      </c>
      <c r="D681" s="135" t="n">
        <v>0</v>
      </c>
      <c r="E681" s="135" t="n">
        <v>0</v>
      </c>
      <c r="F681" s="135" t="n">
        <v>0</v>
      </c>
      <c r="G681" s="135" t="n">
        <v>0</v>
      </c>
      <c r="H681" s="135" t="n">
        <v>0</v>
      </c>
      <c r="I681" s="135" t="n">
        <v>0</v>
      </c>
      <c r="J681" s="135" t="n">
        <v>0</v>
      </c>
      <c r="K681" s="135" t="n">
        <v>0</v>
      </c>
      <c r="L681" s="135" t="n">
        <v>0</v>
      </c>
      <c r="M681" s="135" t="n">
        <v>0</v>
      </c>
      <c r="N681" s="135" t="n">
        <v>0</v>
      </c>
      <c r="O681" s="135" t="n">
        <v>0</v>
      </c>
      <c r="P681" s="135" t="n">
        <v>0</v>
      </c>
      <c r="Q681" s="347"/>
    </row>
    <row r="682" customFormat="false" ht="63.1" hidden="false" customHeight="false" outlineLevel="0" collapsed="false">
      <c r="A682" s="89" t="s">
        <v>539</v>
      </c>
      <c r="B682" s="42" t="s">
        <v>946</v>
      </c>
      <c r="C682" s="135" t="n">
        <v>7</v>
      </c>
      <c r="D682" s="135" t="n">
        <v>0</v>
      </c>
      <c r="E682" s="135" t="n">
        <v>0</v>
      </c>
      <c r="F682" s="135" t="n">
        <v>0</v>
      </c>
      <c r="G682" s="135" t="n">
        <v>0</v>
      </c>
      <c r="H682" s="135" t="s">
        <v>947</v>
      </c>
      <c r="I682" s="135" t="n">
        <v>0</v>
      </c>
      <c r="J682" s="135" t="n">
        <v>7</v>
      </c>
      <c r="K682" s="135" t="n">
        <v>0</v>
      </c>
      <c r="L682" s="135" t="n">
        <v>0</v>
      </c>
      <c r="M682" s="135" t="n">
        <v>0</v>
      </c>
      <c r="N682" s="135" t="n">
        <v>0</v>
      </c>
      <c r="O682" s="135" t="s">
        <v>947</v>
      </c>
      <c r="P682" s="135" t="n">
        <v>0</v>
      </c>
      <c r="Q682" s="347"/>
    </row>
    <row r="683" customFormat="false" ht="15" hidden="false" customHeight="false" outlineLevel="0" collapsed="false">
      <c r="A683" s="89"/>
      <c r="B683" s="58" t="s">
        <v>923</v>
      </c>
      <c r="C683" s="348" t="n">
        <f aca="false">C677+C682+C676+C675+C673</f>
        <v>428</v>
      </c>
      <c r="D683" s="348" t="n">
        <f aca="false">D677+D682+D676+D675+D673</f>
        <v>0</v>
      </c>
      <c r="E683" s="348" t="n">
        <f aca="false">E677+E682+E676+E675+E673</f>
        <v>0</v>
      </c>
      <c r="F683" s="348" t="n">
        <f aca="false">F677+F682+F676+F675+F673</f>
        <v>0</v>
      </c>
      <c r="G683" s="348" t="n">
        <f aca="false">G677+G682+G676+G675+G673</f>
        <v>0</v>
      </c>
      <c r="H683" s="348" t="n">
        <v>278</v>
      </c>
      <c r="I683" s="348" t="n">
        <f aca="false">I677+I682+I676+I675+I673</f>
        <v>150</v>
      </c>
      <c r="J683" s="348" t="n">
        <f aca="false">J677+J682+J676+J675+J673</f>
        <v>428</v>
      </c>
      <c r="K683" s="348" t="n">
        <f aca="false">K677+K682+K676+K675+K673</f>
        <v>0</v>
      </c>
      <c r="L683" s="348" t="n">
        <f aca="false">L677+L682+L676+L675+L673</f>
        <v>0</v>
      </c>
      <c r="M683" s="348" t="n">
        <f aca="false">M677+M682+M676+M675+M673</f>
        <v>0</v>
      </c>
      <c r="N683" s="348" t="n">
        <f aca="false">N677+N682+N676+N675+N673</f>
        <v>0</v>
      </c>
      <c r="O683" s="348" t="n">
        <v>278</v>
      </c>
      <c r="P683" s="348" t="n">
        <f aca="false">P677+P682+P676+P675+P673</f>
        <v>150</v>
      </c>
      <c r="Q683" s="347"/>
    </row>
    <row r="684" customFormat="false" ht="15" hidden="false" customHeight="false" outlineLevel="0" collapsed="false">
      <c r="A684" s="346"/>
      <c r="B684" s="346"/>
      <c r="C684" s="59"/>
      <c r="D684" s="59"/>
      <c r="E684" s="59"/>
      <c r="F684" s="59"/>
      <c r="G684" s="59"/>
      <c r="H684" s="348"/>
      <c r="I684" s="348"/>
      <c r="J684" s="349"/>
      <c r="K684" s="350"/>
      <c r="L684" s="350"/>
      <c r="M684" s="350"/>
      <c r="N684" s="350"/>
      <c r="O684" s="349"/>
      <c r="P684" s="349"/>
      <c r="Q684" s="347"/>
    </row>
    <row r="685" customFormat="false" ht="15" hidden="false" customHeight="false" outlineLevel="0" collapsed="false">
      <c r="A685" s="89"/>
      <c r="B685" s="85" t="s">
        <v>948</v>
      </c>
      <c r="C685" s="85"/>
      <c r="D685" s="85"/>
      <c r="E685" s="85"/>
      <c r="F685" s="85"/>
      <c r="G685" s="85"/>
      <c r="H685" s="85"/>
      <c r="I685" s="85"/>
      <c r="J685" s="85"/>
      <c r="K685" s="85"/>
      <c r="L685" s="85"/>
      <c r="M685" s="85"/>
      <c r="N685" s="85"/>
      <c r="O685" s="85"/>
      <c r="P685" s="85"/>
      <c r="Q685" s="116"/>
    </row>
    <row r="686" customFormat="false" ht="126" hidden="false" customHeight="true" outlineLevel="0" collapsed="false">
      <c r="A686" s="89" t="s">
        <v>24</v>
      </c>
      <c r="B686" s="42" t="s">
        <v>949</v>
      </c>
      <c r="C686" s="351" t="n">
        <v>10</v>
      </c>
      <c r="D686" s="351" t="n">
        <v>0</v>
      </c>
      <c r="E686" s="351" t="n">
        <v>0</v>
      </c>
      <c r="F686" s="351" t="n">
        <v>0</v>
      </c>
      <c r="G686" s="351" t="n">
        <v>0</v>
      </c>
      <c r="H686" s="352" t="n">
        <v>10</v>
      </c>
      <c r="I686" s="351" t="n">
        <v>0</v>
      </c>
      <c r="J686" s="352" t="n">
        <f aca="false">O686</f>
        <v>10</v>
      </c>
      <c r="K686" s="351" t="n">
        <v>0</v>
      </c>
      <c r="L686" s="351" t="n">
        <v>0</v>
      </c>
      <c r="M686" s="351" t="n">
        <v>0</v>
      </c>
      <c r="N686" s="351" t="n">
        <v>0</v>
      </c>
      <c r="O686" s="352" t="n">
        <v>10</v>
      </c>
      <c r="P686" s="351" t="n">
        <v>0</v>
      </c>
      <c r="Q686" s="347" t="s">
        <v>950</v>
      </c>
    </row>
    <row r="687" customFormat="false" ht="47.05" hidden="false" customHeight="true" outlineLevel="0" collapsed="false">
      <c r="A687" s="89" t="s">
        <v>75</v>
      </c>
      <c r="B687" s="42" t="s">
        <v>951</v>
      </c>
      <c r="C687" s="62" t="n">
        <v>20</v>
      </c>
      <c r="D687" s="62" t="n">
        <v>0</v>
      </c>
      <c r="E687" s="62" t="n">
        <v>0</v>
      </c>
      <c r="F687" s="62" t="n">
        <v>0</v>
      </c>
      <c r="G687" s="62" t="n">
        <v>0</v>
      </c>
      <c r="H687" s="62" t="n">
        <v>20</v>
      </c>
      <c r="I687" s="62" t="n">
        <v>0</v>
      </c>
      <c r="J687" s="352" t="n">
        <f aca="false">O687</f>
        <v>20</v>
      </c>
      <c r="K687" s="62" t="n">
        <v>0</v>
      </c>
      <c r="L687" s="62" t="n">
        <v>0</v>
      </c>
      <c r="M687" s="62" t="n">
        <v>0</v>
      </c>
      <c r="N687" s="62" t="n">
        <v>0</v>
      </c>
      <c r="O687" s="62" t="n">
        <v>20</v>
      </c>
      <c r="P687" s="62" t="n">
        <v>0</v>
      </c>
      <c r="Q687" s="347"/>
    </row>
    <row r="688" customFormat="false" ht="67.7" hidden="false" customHeight="true" outlineLevel="0" collapsed="false">
      <c r="A688" s="89" t="s">
        <v>83</v>
      </c>
      <c r="B688" s="42" t="s">
        <v>952</v>
      </c>
      <c r="C688" s="61" t="n">
        <v>40</v>
      </c>
      <c r="D688" s="61" t="n">
        <v>0</v>
      </c>
      <c r="E688" s="61" t="n">
        <v>0</v>
      </c>
      <c r="F688" s="61" t="n">
        <v>0</v>
      </c>
      <c r="G688" s="61" t="n">
        <v>0</v>
      </c>
      <c r="H688" s="61" t="n">
        <v>40</v>
      </c>
      <c r="I688" s="61" t="n">
        <v>0</v>
      </c>
      <c r="J688" s="352" t="n">
        <f aca="false">O688</f>
        <v>40</v>
      </c>
      <c r="K688" s="61" t="n">
        <v>0</v>
      </c>
      <c r="L688" s="61" t="n">
        <v>0</v>
      </c>
      <c r="M688" s="61" t="n">
        <v>0</v>
      </c>
      <c r="N688" s="61" t="n">
        <v>0</v>
      </c>
      <c r="O688" s="61" t="n">
        <v>40</v>
      </c>
      <c r="P688" s="61" t="n">
        <v>0</v>
      </c>
      <c r="Q688" s="347"/>
    </row>
    <row r="689" customFormat="false" ht="119.4" hidden="false" customHeight="true" outlineLevel="0" collapsed="false">
      <c r="A689" s="89" t="s">
        <v>122</v>
      </c>
      <c r="B689" s="42" t="s">
        <v>953</v>
      </c>
      <c r="C689" s="38" t="n">
        <v>59.99905</v>
      </c>
      <c r="D689" s="353" t="n">
        <v>0</v>
      </c>
      <c r="E689" s="353" t="n">
        <v>0</v>
      </c>
      <c r="F689" s="353" t="n">
        <v>0</v>
      </c>
      <c r="G689" s="353" t="n">
        <v>0</v>
      </c>
      <c r="H689" s="38" t="n">
        <v>59.99905</v>
      </c>
      <c r="I689" s="353" t="n">
        <v>0</v>
      </c>
      <c r="J689" s="352" t="n">
        <f aca="false">O689</f>
        <v>59.99905</v>
      </c>
      <c r="K689" s="353" t="n">
        <v>0</v>
      </c>
      <c r="L689" s="353" t="n">
        <v>0</v>
      </c>
      <c r="M689" s="353" t="n">
        <v>0</v>
      </c>
      <c r="N689" s="353" t="n">
        <v>0</v>
      </c>
      <c r="O689" s="38" t="n">
        <v>59.99905</v>
      </c>
      <c r="P689" s="353" t="n">
        <v>0</v>
      </c>
      <c r="Q689" s="347"/>
    </row>
    <row r="690" customFormat="false" ht="49.35" hidden="false" customHeight="true" outlineLevel="0" collapsed="false">
      <c r="A690" s="89" t="s">
        <v>153</v>
      </c>
      <c r="B690" s="42" t="s">
        <v>954</v>
      </c>
      <c r="C690" s="324" t="n">
        <v>0</v>
      </c>
      <c r="D690" s="324" t="n">
        <v>0</v>
      </c>
      <c r="E690" s="324" t="n">
        <v>0</v>
      </c>
      <c r="F690" s="324" t="n">
        <v>0</v>
      </c>
      <c r="G690" s="324" t="n">
        <v>0</v>
      </c>
      <c r="H690" s="324" t="n">
        <v>0</v>
      </c>
      <c r="I690" s="324" t="n">
        <v>0</v>
      </c>
      <c r="J690" s="352" t="n">
        <f aca="false">O690</f>
        <v>0</v>
      </c>
      <c r="K690" s="324" t="n">
        <v>0</v>
      </c>
      <c r="L690" s="324" t="n">
        <v>0</v>
      </c>
      <c r="M690" s="324" t="n">
        <v>0</v>
      </c>
      <c r="N690" s="324" t="n">
        <v>0</v>
      </c>
      <c r="O690" s="324" t="n">
        <v>0</v>
      </c>
      <c r="P690" s="324" t="n">
        <v>0</v>
      </c>
      <c r="Q690" s="347"/>
    </row>
    <row r="691" customFormat="false" ht="39" hidden="false" customHeight="true" outlineLevel="0" collapsed="false">
      <c r="A691" s="89" t="s">
        <v>235</v>
      </c>
      <c r="B691" s="42" t="s">
        <v>955</v>
      </c>
      <c r="C691" s="38" t="n">
        <v>320.98373</v>
      </c>
      <c r="D691" s="62" t="n">
        <v>0</v>
      </c>
      <c r="E691" s="62" t="n">
        <v>0</v>
      </c>
      <c r="F691" s="62" t="n">
        <v>0</v>
      </c>
      <c r="G691" s="62" t="n">
        <v>0</v>
      </c>
      <c r="H691" s="38" t="n">
        <v>320.98373</v>
      </c>
      <c r="I691" s="62" t="n">
        <v>0</v>
      </c>
      <c r="J691" s="352" t="n">
        <f aca="false">O691</f>
        <v>320.98373</v>
      </c>
      <c r="K691" s="62" t="n">
        <v>0</v>
      </c>
      <c r="L691" s="62" t="n">
        <v>0</v>
      </c>
      <c r="M691" s="62" t="n">
        <v>0</v>
      </c>
      <c r="N691" s="62" t="n">
        <v>0</v>
      </c>
      <c r="O691" s="38" t="n">
        <v>320.98373</v>
      </c>
      <c r="P691" s="62" t="n">
        <v>0</v>
      </c>
      <c r="Q691" s="347"/>
    </row>
    <row r="692" customFormat="false" ht="56.25" hidden="false" customHeight="true" outlineLevel="0" collapsed="false">
      <c r="A692" s="89" t="s">
        <v>783</v>
      </c>
      <c r="B692" s="42" t="s">
        <v>956</v>
      </c>
      <c r="C692" s="62" t="n">
        <v>0</v>
      </c>
      <c r="D692" s="62" t="n">
        <v>0</v>
      </c>
      <c r="E692" s="62" t="n">
        <v>0</v>
      </c>
      <c r="F692" s="62" t="n">
        <v>0</v>
      </c>
      <c r="G692" s="62" t="n">
        <v>0</v>
      </c>
      <c r="H692" s="62" t="n">
        <v>0</v>
      </c>
      <c r="I692" s="62" t="n">
        <v>0</v>
      </c>
      <c r="J692" s="352" t="n">
        <f aca="false">O692</f>
        <v>0</v>
      </c>
      <c r="K692" s="62" t="n">
        <v>0</v>
      </c>
      <c r="L692" s="62" t="n">
        <v>0</v>
      </c>
      <c r="M692" s="62" t="n">
        <v>0</v>
      </c>
      <c r="N692" s="62" t="n">
        <v>0</v>
      </c>
      <c r="O692" s="62" t="n">
        <v>0</v>
      </c>
      <c r="P692" s="62" t="n">
        <v>0</v>
      </c>
      <c r="Q692" s="347"/>
    </row>
    <row r="693" customFormat="false" ht="15.75" hidden="false" customHeight="true" outlineLevel="0" collapsed="false">
      <c r="A693" s="346" t="s">
        <v>609</v>
      </c>
      <c r="B693" s="346"/>
      <c r="C693" s="354" t="n">
        <f aca="false">C691+C689+C688+C687+C686</f>
        <v>450.98278</v>
      </c>
      <c r="D693" s="354" t="n">
        <v>0</v>
      </c>
      <c r="E693" s="354"/>
      <c r="F693" s="354"/>
      <c r="G693" s="354"/>
      <c r="H693" s="354" t="n">
        <f aca="false">H691+H689+H688+H687+H686</f>
        <v>450.98278</v>
      </c>
      <c r="I693" s="354"/>
      <c r="J693" s="354" t="n">
        <f aca="false">J691+J689+J688+J687+J686</f>
        <v>450.98278</v>
      </c>
      <c r="K693" s="354"/>
      <c r="L693" s="354"/>
      <c r="M693" s="354"/>
      <c r="N693" s="354"/>
      <c r="O693" s="354" t="n">
        <f aca="false">O691+O689+O688+O687+O686</f>
        <v>450.98278</v>
      </c>
      <c r="P693" s="354"/>
      <c r="Q693" s="355"/>
    </row>
    <row r="694" customFormat="false" ht="15" hidden="false" customHeight="false" outlineLevel="0" collapsed="false">
      <c r="A694" s="89"/>
      <c r="B694" s="85" t="s">
        <v>957</v>
      </c>
      <c r="C694" s="85"/>
      <c r="D694" s="85"/>
      <c r="E694" s="85"/>
      <c r="F694" s="85"/>
      <c r="G694" s="85"/>
      <c r="H694" s="85"/>
      <c r="I694" s="85"/>
      <c r="J694" s="85"/>
      <c r="K694" s="85"/>
      <c r="L694" s="85"/>
      <c r="M694" s="85"/>
      <c r="N694" s="85"/>
      <c r="O694" s="85"/>
      <c r="P694" s="85"/>
      <c r="Q694" s="355"/>
    </row>
    <row r="695" customFormat="false" ht="94.5" hidden="false" customHeight="true" outlineLevel="0" collapsed="false">
      <c r="A695" s="89" t="s">
        <v>24</v>
      </c>
      <c r="B695" s="42" t="s">
        <v>958</v>
      </c>
      <c r="C695" s="61" t="n">
        <f aca="false">H695</f>
        <v>10</v>
      </c>
      <c r="D695" s="324" t="n">
        <v>0</v>
      </c>
      <c r="E695" s="324" t="n">
        <v>0</v>
      </c>
      <c r="F695" s="324" t="n">
        <v>0</v>
      </c>
      <c r="G695" s="324" t="n">
        <v>0</v>
      </c>
      <c r="H695" s="61" t="n">
        <v>10</v>
      </c>
      <c r="I695" s="324" t="n">
        <v>0</v>
      </c>
      <c r="J695" s="356" t="n">
        <v>10</v>
      </c>
      <c r="K695" s="324" t="n">
        <v>0</v>
      </c>
      <c r="L695" s="324" t="n">
        <v>0</v>
      </c>
      <c r="M695" s="324" t="n">
        <v>0</v>
      </c>
      <c r="N695" s="324" t="n">
        <v>0</v>
      </c>
      <c r="O695" s="100" t="n">
        <v>10</v>
      </c>
      <c r="P695" s="324" t="n">
        <v>0</v>
      </c>
      <c r="Q695" s="357" t="s">
        <v>959</v>
      </c>
    </row>
    <row r="696" customFormat="false" ht="190.55" hidden="false" customHeight="false" outlineLevel="0" collapsed="false">
      <c r="A696" s="89" t="s">
        <v>75</v>
      </c>
      <c r="B696" s="42" t="s">
        <v>960</v>
      </c>
      <c r="C696" s="64" t="n">
        <f aca="false">H696</f>
        <v>43.257</v>
      </c>
      <c r="D696" s="324" t="n">
        <v>0</v>
      </c>
      <c r="E696" s="324" t="n">
        <v>0</v>
      </c>
      <c r="F696" s="324" t="n">
        <v>0</v>
      </c>
      <c r="G696" s="324" t="n">
        <v>0</v>
      </c>
      <c r="H696" s="64" t="n">
        <v>43.257</v>
      </c>
      <c r="I696" s="324" t="n">
        <v>0</v>
      </c>
      <c r="J696" s="358" t="n">
        <v>43.257</v>
      </c>
      <c r="K696" s="324" t="n">
        <v>0</v>
      </c>
      <c r="L696" s="324" t="n">
        <v>0</v>
      </c>
      <c r="M696" s="324" t="n">
        <v>0</v>
      </c>
      <c r="N696" s="324" t="n">
        <v>0</v>
      </c>
      <c r="O696" s="358" t="n">
        <v>43.257</v>
      </c>
      <c r="P696" s="324" t="n">
        <v>0</v>
      </c>
      <c r="Q696" s="357"/>
    </row>
    <row r="697" customFormat="false" ht="60.8" hidden="false" customHeight="true" outlineLevel="0" collapsed="false">
      <c r="A697" s="89" t="s">
        <v>83</v>
      </c>
      <c r="B697" s="42" t="s">
        <v>961</v>
      </c>
      <c r="C697" s="61" t="n">
        <v>156.49</v>
      </c>
      <c r="D697" s="324" t="n">
        <v>0</v>
      </c>
      <c r="E697" s="324" t="n">
        <v>0</v>
      </c>
      <c r="F697" s="324" t="n">
        <v>0</v>
      </c>
      <c r="G697" s="324" t="n">
        <v>0</v>
      </c>
      <c r="H697" s="324" t="n">
        <v>0</v>
      </c>
      <c r="I697" s="359" t="n">
        <v>156.49</v>
      </c>
      <c r="J697" s="356" t="n">
        <v>156.49</v>
      </c>
      <c r="K697" s="324" t="n">
        <v>0</v>
      </c>
      <c r="L697" s="324" t="n">
        <v>0</v>
      </c>
      <c r="M697" s="324" t="n">
        <v>0</v>
      </c>
      <c r="N697" s="324" t="n">
        <v>0</v>
      </c>
      <c r="O697" s="324" t="n">
        <v>0</v>
      </c>
      <c r="P697" s="356" t="n">
        <v>156.49</v>
      </c>
      <c r="Q697" s="357"/>
    </row>
    <row r="698" customFormat="false" ht="63.1" hidden="false" customHeight="false" outlineLevel="0" collapsed="false">
      <c r="A698" s="89" t="s">
        <v>122</v>
      </c>
      <c r="B698" s="42" t="s">
        <v>962</v>
      </c>
      <c r="C698" s="61" t="n">
        <f aca="false">H698</f>
        <v>10</v>
      </c>
      <c r="D698" s="324" t="n">
        <v>0</v>
      </c>
      <c r="E698" s="324" t="n">
        <v>0</v>
      </c>
      <c r="F698" s="324" t="n">
        <v>0</v>
      </c>
      <c r="G698" s="324" t="n">
        <v>0</v>
      </c>
      <c r="H698" s="61" t="n">
        <v>10</v>
      </c>
      <c r="I698" s="324" t="n">
        <v>0</v>
      </c>
      <c r="J698" s="356" t="n">
        <v>10</v>
      </c>
      <c r="K698" s="324" t="n">
        <v>0</v>
      </c>
      <c r="L698" s="324" t="n">
        <v>0</v>
      </c>
      <c r="M698" s="324" t="n">
        <v>0</v>
      </c>
      <c r="N698" s="324" t="n">
        <v>0</v>
      </c>
      <c r="O698" s="356" t="n">
        <v>10</v>
      </c>
      <c r="P698" s="324" t="n">
        <v>0</v>
      </c>
      <c r="Q698" s="357"/>
    </row>
    <row r="699" customFormat="false" ht="101" hidden="false" customHeight="false" outlineLevel="0" collapsed="false">
      <c r="A699" s="89" t="s">
        <v>153</v>
      </c>
      <c r="B699" s="42" t="s">
        <v>963</v>
      </c>
      <c r="C699" s="61" t="n">
        <f aca="false">H699</f>
        <v>10</v>
      </c>
      <c r="D699" s="324" t="n">
        <v>0</v>
      </c>
      <c r="E699" s="324" t="n">
        <v>0</v>
      </c>
      <c r="F699" s="324" t="n">
        <v>0</v>
      </c>
      <c r="G699" s="324" t="n">
        <v>0</v>
      </c>
      <c r="H699" s="61" t="n">
        <v>10</v>
      </c>
      <c r="I699" s="324" t="n">
        <v>0</v>
      </c>
      <c r="J699" s="356" t="n">
        <v>10</v>
      </c>
      <c r="K699" s="324" t="n">
        <v>0</v>
      </c>
      <c r="L699" s="324" t="n">
        <v>0</v>
      </c>
      <c r="M699" s="324" t="n">
        <v>0</v>
      </c>
      <c r="N699" s="324" t="n">
        <v>0</v>
      </c>
      <c r="O699" s="360" t="n">
        <v>10</v>
      </c>
      <c r="P699" s="324" t="n">
        <v>0</v>
      </c>
      <c r="Q699" s="357"/>
    </row>
    <row r="700" customFormat="false" ht="58.55" hidden="false" customHeight="true" outlineLevel="0" collapsed="false">
      <c r="A700" s="89" t="s">
        <v>185</v>
      </c>
      <c r="B700" s="42" t="s">
        <v>964</v>
      </c>
      <c r="C700" s="61" t="n">
        <f aca="false">H700</f>
        <v>10</v>
      </c>
      <c r="D700" s="324" t="n">
        <v>0</v>
      </c>
      <c r="E700" s="324" t="n">
        <v>0</v>
      </c>
      <c r="F700" s="324" t="n">
        <v>0</v>
      </c>
      <c r="G700" s="324" t="n">
        <v>0</v>
      </c>
      <c r="H700" s="61" t="n">
        <v>10</v>
      </c>
      <c r="I700" s="324" t="n">
        <v>0</v>
      </c>
      <c r="J700" s="356" t="n">
        <v>10</v>
      </c>
      <c r="K700" s="324" t="n">
        <v>0</v>
      </c>
      <c r="L700" s="324" t="n">
        <v>0</v>
      </c>
      <c r="M700" s="324" t="n">
        <v>0</v>
      </c>
      <c r="N700" s="324" t="n">
        <v>0</v>
      </c>
      <c r="O700" s="356" t="n">
        <v>10</v>
      </c>
      <c r="P700" s="324" t="n">
        <v>0</v>
      </c>
      <c r="Q700" s="357"/>
    </row>
    <row r="701" customFormat="false" ht="50.5" hidden="false" customHeight="false" outlineLevel="0" collapsed="false">
      <c r="A701" s="89" t="s">
        <v>435</v>
      </c>
      <c r="B701" s="42" t="s">
        <v>965</v>
      </c>
      <c r="C701" s="61" t="n">
        <v>45</v>
      </c>
      <c r="D701" s="324" t="n">
        <v>0</v>
      </c>
      <c r="E701" s="61" t="n">
        <v>45</v>
      </c>
      <c r="F701" s="324" t="n">
        <v>0</v>
      </c>
      <c r="G701" s="61" t="n">
        <v>45</v>
      </c>
      <c r="H701" s="324" t="n">
        <v>0</v>
      </c>
      <c r="I701" s="324" t="n">
        <v>0</v>
      </c>
      <c r="J701" s="356" t="n">
        <v>45</v>
      </c>
      <c r="K701" s="324" t="n">
        <v>0</v>
      </c>
      <c r="L701" s="356" t="n">
        <v>45</v>
      </c>
      <c r="M701" s="324" t="n">
        <v>0</v>
      </c>
      <c r="N701" s="356" t="n">
        <v>45</v>
      </c>
      <c r="O701" s="324" t="n">
        <v>0</v>
      </c>
      <c r="P701" s="324" t="n">
        <v>0</v>
      </c>
      <c r="Q701" s="357"/>
    </row>
    <row r="702" customFormat="false" ht="111.35" hidden="false" customHeight="true" outlineLevel="0" collapsed="false">
      <c r="A702" s="89" t="s">
        <v>456</v>
      </c>
      <c r="B702" s="42" t="s">
        <v>966</v>
      </c>
      <c r="C702" s="324" t="n">
        <v>0</v>
      </c>
      <c r="D702" s="324" t="n">
        <v>0</v>
      </c>
      <c r="E702" s="324" t="n">
        <v>0</v>
      </c>
      <c r="F702" s="324" t="n">
        <v>0</v>
      </c>
      <c r="G702" s="324" t="n">
        <v>0</v>
      </c>
      <c r="H702" s="324" t="n">
        <v>0</v>
      </c>
      <c r="I702" s="324" t="n">
        <v>0</v>
      </c>
      <c r="J702" s="324" t="n">
        <v>0</v>
      </c>
      <c r="K702" s="324" t="n">
        <v>0</v>
      </c>
      <c r="L702" s="324" t="n">
        <v>0</v>
      </c>
      <c r="M702" s="324" t="n">
        <v>0</v>
      </c>
      <c r="N702" s="324" t="n">
        <v>0</v>
      </c>
      <c r="O702" s="324" t="n">
        <v>0</v>
      </c>
      <c r="P702" s="324" t="n">
        <v>0</v>
      </c>
      <c r="Q702" s="357"/>
    </row>
    <row r="703" customFormat="false" ht="50.5" hidden="false" customHeight="false" outlineLevel="0" collapsed="false">
      <c r="A703" s="89" t="s">
        <v>467</v>
      </c>
      <c r="B703" s="42" t="s">
        <v>967</v>
      </c>
      <c r="C703" s="324" t="n">
        <v>0</v>
      </c>
      <c r="D703" s="324" t="n">
        <v>0</v>
      </c>
      <c r="E703" s="324" t="n">
        <v>0</v>
      </c>
      <c r="F703" s="324" t="n">
        <v>0</v>
      </c>
      <c r="G703" s="324" t="n">
        <v>0</v>
      </c>
      <c r="H703" s="324" t="n">
        <v>0</v>
      </c>
      <c r="I703" s="324" t="n">
        <v>0</v>
      </c>
      <c r="J703" s="324" t="n">
        <v>0</v>
      </c>
      <c r="K703" s="324" t="n">
        <v>0</v>
      </c>
      <c r="L703" s="324" t="n">
        <v>0</v>
      </c>
      <c r="M703" s="324" t="n">
        <v>0</v>
      </c>
      <c r="N703" s="324" t="n">
        <v>0</v>
      </c>
      <c r="O703" s="324" t="n">
        <v>0</v>
      </c>
      <c r="P703" s="324" t="n">
        <v>0</v>
      </c>
      <c r="Q703" s="357"/>
    </row>
    <row r="704" customFormat="false" ht="114.8" hidden="false" customHeight="true" outlineLevel="0" collapsed="false">
      <c r="A704" s="89" t="s">
        <v>539</v>
      </c>
      <c r="B704" s="42" t="s">
        <v>968</v>
      </c>
      <c r="C704" s="324" t="n">
        <v>0</v>
      </c>
      <c r="D704" s="324" t="n">
        <v>0</v>
      </c>
      <c r="E704" s="324" t="n">
        <v>0</v>
      </c>
      <c r="F704" s="324" t="n">
        <v>0</v>
      </c>
      <c r="G704" s="324" t="n">
        <v>0</v>
      </c>
      <c r="H704" s="324" t="n">
        <v>0</v>
      </c>
      <c r="I704" s="324" t="n">
        <v>0</v>
      </c>
      <c r="J704" s="324" t="n">
        <v>0</v>
      </c>
      <c r="K704" s="324" t="n">
        <v>0</v>
      </c>
      <c r="L704" s="324" t="n">
        <v>0</v>
      </c>
      <c r="M704" s="324" t="n">
        <v>0</v>
      </c>
      <c r="N704" s="324" t="n">
        <v>0</v>
      </c>
      <c r="O704" s="324" t="n">
        <v>0</v>
      </c>
      <c r="P704" s="324" t="n">
        <v>0</v>
      </c>
      <c r="Q704" s="357"/>
    </row>
    <row r="705" customFormat="false" ht="99.85" hidden="false" customHeight="true" outlineLevel="0" collapsed="false">
      <c r="A705" s="89" t="s">
        <v>574</v>
      </c>
      <c r="B705" s="42" t="s">
        <v>969</v>
      </c>
      <c r="C705" s="324" t="n">
        <v>0</v>
      </c>
      <c r="D705" s="324" t="n">
        <v>0</v>
      </c>
      <c r="E705" s="324" t="n">
        <v>0</v>
      </c>
      <c r="F705" s="324" t="n">
        <v>0</v>
      </c>
      <c r="G705" s="324" t="n">
        <v>0</v>
      </c>
      <c r="H705" s="324" t="n">
        <v>0</v>
      </c>
      <c r="I705" s="324" t="n">
        <v>0</v>
      </c>
      <c r="J705" s="324" t="n">
        <v>0</v>
      </c>
      <c r="K705" s="324" t="n">
        <v>0</v>
      </c>
      <c r="L705" s="324" t="n">
        <v>0</v>
      </c>
      <c r="M705" s="324" t="n">
        <v>0</v>
      </c>
      <c r="N705" s="324" t="n">
        <v>0</v>
      </c>
      <c r="O705" s="324" t="n">
        <v>0</v>
      </c>
      <c r="P705" s="324" t="n">
        <v>0</v>
      </c>
      <c r="Q705" s="357"/>
    </row>
    <row r="706" customFormat="false" ht="56.25" hidden="false" customHeight="true" outlineLevel="0" collapsed="false">
      <c r="A706" s="89" t="s">
        <v>591</v>
      </c>
      <c r="B706" s="42" t="s">
        <v>970</v>
      </c>
      <c r="C706" s="324" t="n">
        <v>0</v>
      </c>
      <c r="D706" s="324" t="n">
        <v>0</v>
      </c>
      <c r="E706" s="324" t="n">
        <v>0</v>
      </c>
      <c r="F706" s="324" t="n">
        <v>0</v>
      </c>
      <c r="G706" s="324" t="n">
        <v>0</v>
      </c>
      <c r="H706" s="324" t="n">
        <v>0</v>
      </c>
      <c r="I706" s="324" t="n">
        <v>0</v>
      </c>
      <c r="J706" s="324" t="n">
        <v>0</v>
      </c>
      <c r="K706" s="324" t="n">
        <v>0</v>
      </c>
      <c r="L706" s="324" t="n">
        <v>0</v>
      </c>
      <c r="M706" s="324" t="n">
        <v>0</v>
      </c>
      <c r="N706" s="324" t="n">
        <v>0</v>
      </c>
      <c r="O706" s="324" t="n">
        <v>0</v>
      </c>
      <c r="P706" s="324" t="n">
        <v>0</v>
      </c>
      <c r="Q706" s="357"/>
    </row>
    <row r="707" customFormat="false" ht="63.1" hidden="false" customHeight="false" outlineLevel="0" collapsed="false">
      <c r="A707" s="89" t="s">
        <v>600</v>
      </c>
      <c r="B707" s="42" t="s">
        <v>971</v>
      </c>
      <c r="C707" s="324" t="n">
        <v>0</v>
      </c>
      <c r="D707" s="324" t="n">
        <v>0</v>
      </c>
      <c r="E707" s="324" t="n">
        <v>0</v>
      </c>
      <c r="F707" s="324" t="n">
        <v>0</v>
      </c>
      <c r="G707" s="324" t="n">
        <v>0</v>
      </c>
      <c r="H707" s="324" t="n">
        <v>0</v>
      </c>
      <c r="I707" s="324" t="n">
        <v>0</v>
      </c>
      <c r="J707" s="324" t="n">
        <v>0</v>
      </c>
      <c r="K707" s="324" t="n">
        <v>0</v>
      </c>
      <c r="L707" s="324" t="n">
        <v>0</v>
      </c>
      <c r="M707" s="324" t="n">
        <v>0</v>
      </c>
      <c r="N707" s="324" t="n">
        <v>0</v>
      </c>
      <c r="O707" s="324" t="n">
        <v>0</v>
      </c>
      <c r="P707" s="324" t="n">
        <v>0</v>
      </c>
      <c r="Q707" s="357"/>
    </row>
    <row r="708" customFormat="false" ht="37.85" hidden="false" customHeight="false" outlineLevel="0" collapsed="false">
      <c r="A708" s="89" t="s">
        <v>689</v>
      </c>
      <c r="B708" s="42" t="s">
        <v>972</v>
      </c>
      <c r="C708" s="61" t="n">
        <f aca="false">H708</f>
        <v>10</v>
      </c>
      <c r="D708" s="324" t="n">
        <v>0</v>
      </c>
      <c r="E708" s="324" t="n">
        <v>0</v>
      </c>
      <c r="F708" s="324" t="n">
        <v>0</v>
      </c>
      <c r="G708" s="324" t="n">
        <v>0</v>
      </c>
      <c r="H708" s="61" t="n">
        <v>10</v>
      </c>
      <c r="I708" s="324" t="n">
        <v>0</v>
      </c>
      <c r="J708" s="356" t="n">
        <v>10</v>
      </c>
      <c r="K708" s="324" t="n">
        <v>0</v>
      </c>
      <c r="L708" s="324" t="n">
        <v>0</v>
      </c>
      <c r="M708" s="324" t="n">
        <v>0</v>
      </c>
      <c r="N708" s="324" t="n">
        <v>0</v>
      </c>
      <c r="O708" s="356" t="n">
        <v>10</v>
      </c>
      <c r="P708" s="324" t="n">
        <v>0</v>
      </c>
      <c r="Q708" s="357"/>
    </row>
    <row r="709" customFormat="false" ht="73.45" hidden="false" customHeight="true" outlineLevel="0" collapsed="false">
      <c r="A709" s="89" t="s">
        <v>694</v>
      </c>
      <c r="B709" s="42" t="s">
        <v>973</v>
      </c>
      <c r="C709" s="324" t="n">
        <v>0</v>
      </c>
      <c r="D709" s="324" t="n">
        <v>0</v>
      </c>
      <c r="E709" s="324" t="n">
        <v>0</v>
      </c>
      <c r="F709" s="324" t="n">
        <v>0</v>
      </c>
      <c r="G709" s="324" t="n">
        <v>0</v>
      </c>
      <c r="H709" s="324" t="n">
        <v>0</v>
      </c>
      <c r="I709" s="324" t="n">
        <v>0</v>
      </c>
      <c r="J709" s="324" t="n">
        <v>0</v>
      </c>
      <c r="K709" s="324" t="n">
        <v>0</v>
      </c>
      <c r="L709" s="324" t="n">
        <v>0</v>
      </c>
      <c r="M709" s="324" t="n">
        <v>0</v>
      </c>
      <c r="N709" s="324" t="n">
        <v>0</v>
      </c>
      <c r="O709" s="324" t="n">
        <v>0</v>
      </c>
      <c r="P709" s="324" t="n">
        <v>0</v>
      </c>
      <c r="Q709" s="357"/>
    </row>
    <row r="710" customFormat="false" ht="47.05" hidden="false" customHeight="true" outlineLevel="0" collapsed="false">
      <c r="A710" s="89" t="s">
        <v>974</v>
      </c>
      <c r="B710" s="42" t="s">
        <v>975</v>
      </c>
      <c r="C710" s="61" t="n">
        <f aca="false">H710</f>
        <v>3</v>
      </c>
      <c r="D710" s="324" t="n">
        <v>0</v>
      </c>
      <c r="E710" s="324" t="n">
        <v>0</v>
      </c>
      <c r="F710" s="324" t="n">
        <v>0</v>
      </c>
      <c r="G710" s="324" t="n">
        <v>0</v>
      </c>
      <c r="H710" s="61" t="n">
        <v>3</v>
      </c>
      <c r="I710" s="324" t="n">
        <v>0</v>
      </c>
      <c r="J710" s="61" t="n">
        <v>3</v>
      </c>
      <c r="K710" s="324" t="n">
        <v>0</v>
      </c>
      <c r="L710" s="324" t="n">
        <v>0</v>
      </c>
      <c r="M710" s="324" t="n">
        <v>0</v>
      </c>
      <c r="N710" s="324" t="n">
        <v>0</v>
      </c>
      <c r="O710" s="61" t="n">
        <v>3</v>
      </c>
      <c r="P710" s="324" t="n">
        <v>0</v>
      </c>
      <c r="Q710" s="357"/>
    </row>
    <row r="711" customFormat="false" ht="51.65" hidden="false" customHeight="true" outlineLevel="0" collapsed="false">
      <c r="A711" s="89" t="s">
        <v>934</v>
      </c>
      <c r="B711" s="42" t="s">
        <v>976</v>
      </c>
      <c r="C711" s="61" t="n">
        <f aca="false">I711</f>
        <v>50</v>
      </c>
      <c r="D711" s="324" t="n">
        <v>0</v>
      </c>
      <c r="E711" s="324" t="n">
        <v>0</v>
      </c>
      <c r="F711" s="324" t="n">
        <v>0</v>
      </c>
      <c r="G711" s="324" t="n">
        <v>0</v>
      </c>
      <c r="H711" s="324" t="n">
        <v>0</v>
      </c>
      <c r="I711" s="361" t="n">
        <v>50</v>
      </c>
      <c r="J711" s="356" t="n">
        <v>50</v>
      </c>
      <c r="K711" s="324" t="n">
        <v>0</v>
      </c>
      <c r="L711" s="324" t="n">
        <v>0</v>
      </c>
      <c r="M711" s="324" t="n">
        <v>0</v>
      </c>
      <c r="N711" s="324" t="n">
        <v>0</v>
      </c>
      <c r="O711" s="324" t="n">
        <v>0</v>
      </c>
      <c r="P711" s="356" t="n">
        <v>50</v>
      </c>
      <c r="Q711" s="357"/>
    </row>
    <row r="712" customFormat="false" ht="80.35" hidden="false" customHeight="true" outlineLevel="0" collapsed="false">
      <c r="A712" s="89" t="s">
        <v>977</v>
      </c>
      <c r="B712" s="42" t="s">
        <v>978</v>
      </c>
      <c r="C712" s="324" t="n">
        <v>0</v>
      </c>
      <c r="D712" s="324" t="n">
        <v>0</v>
      </c>
      <c r="E712" s="324" t="n">
        <v>0</v>
      </c>
      <c r="F712" s="324" t="n">
        <v>0</v>
      </c>
      <c r="G712" s="324" t="n">
        <v>0</v>
      </c>
      <c r="H712" s="324" t="n">
        <v>0</v>
      </c>
      <c r="I712" s="324" t="n">
        <v>0</v>
      </c>
      <c r="J712" s="324" t="n">
        <v>0</v>
      </c>
      <c r="K712" s="324" t="n">
        <v>0</v>
      </c>
      <c r="L712" s="324" t="n">
        <v>0</v>
      </c>
      <c r="M712" s="324" t="n">
        <v>0</v>
      </c>
      <c r="N712" s="324" t="n">
        <v>0</v>
      </c>
      <c r="O712" s="324" t="n">
        <v>0</v>
      </c>
      <c r="P712" s="324" t="n">
        <v>0</v>
      </c>
      <c r="Q712" s="357"/>
    </row>
    <row r="713" customFormat="false" ht="91.8" hidden="false" customHeight="true" outlineLevel="0" collapsed="false">
      <c r="A713" s="89" t="s">
        <v>979</v>
      </c>
      <c r="B713" s="42" t="s">
        <v>980</v>
      </c>
      <c r="C713" s="324" t="n">
        <v>0</v>
      </c>
      <c r="D713" s="324" t="n">
        <v>0</v>
      </c>
      <c r="E713" s="324" t="n">
        <v>0</v>
      </c>
      <c r="F713" s="324" t="n">
        <v>0</v>
      </c>
      <c r="G713" s="324" t="n">
        <v>0</v>
      </c>
      <c r="H713" s="324" t="n">
        <v>0</v>
      </c>
      <c r="I713" s="324" t="n">
        <v>0</v>
      </c>
      <c r="J713" s="324" t="n">
        <v>0</v>
      </c>
      <c r="K713" s="324" t="n">
        <v>0</v>
      </c>
      <c r="L713" s="324" t="n">
        <v>0</v>
      </c>
      <c r="M713" s="324" t="n">
        <v>0</v>
      </c>
      <c r="N713" s="324" t="n">
        <v>0</v>
      </c>
      <c r="O713" s="324" t="n">
        <v>0</v>
      </c>
      <c r="P713" s="324" t="n">
        <v>0</v>
      </c>
      <c r="Q713" s="357"/>
    </row>
    <row r="714" customFormat="false" ht="127.4" hidden="false" customHeight="false" outlineLevel="0" collapsed="false">
      <c r="A714" s="89" t="s">
        <v>981</v>
      </c>
      <c r="B714" s="42" t="s">
        <v>982</v>
      </c>
      <c r="C714" s="324" t="n">
        <v>0</v>
      </c>
      <c r="D714" s="324" t="n">
        <v>0</v>
      </c>
      <c r="E714" s="324" t="n">
        <v>0</v>
      </c>
      <c r="F714" s="324" t="n">
        <v>0</v>
      </c>
      <c r="G714" s="324" t="n">
        <v>0</v>
      </c>
      <c r="H714" s="324" t="n">
        <v>0</v>
      </c>
      <c r="I714" s="324" t="n">
        <v>0</v>
      </c>
      <c r="J714" s="324" t="n">
        <v>0</v>
      </c>
      <c r="K714" s="324" t="n">
        <v>0</v>
      </c>
      <c r="L714" s="324" t="n">
        <v>0</v>
      </c>
      <c r="M714" s="324" t="n">
        <v>0</v>
      </c>
      <c r="N714" s="324" t="n">
        <v>0</v>
      </c>
      <c r="O714" s="324" t="n">
        <v>0</v>
      </c>
      <c r="P714" s="324" t="n">
        <v>0</v>
      </c>
      <c r="Q714" s="357"/>
    </row>
    <row r="715" customFormat="false" ht="15.75" hidden="false" customHeight="true" outlineLevel="0" collapsed="false">
      <c r="A715" s="346" t="s">
        <v>609</v>
      </c>
      <c r="B715" s="346"/>
      <c r="C715" s="348" t="n">
        <f aca="false">C711+C710+C708+C701+C700+C699+C698+C697+C696+C695</f>
        <v>347.747</v>
      </c>
      <c r="D715" s="324" t="n">
        <v>0</v>
      </c>
      <c r="E715" s="348" t="n">
        <f aca="false">E701</f>
        <v>45</v>
      </c>
      <c r="F715" s="324" t="n">
        <v>0</v>
      </c>
      <c r="G715" s="348" t="n">
        <f aca="false">G701</f>
        <v>45</v>
      </c>
      <c r="H715" s="348" t="n">
        <f aca="false">H695+H696+H698+H699+H700+H708+H710</f>
        <v>96.257</v>
      </c>
      <c r="I715" s="80" t="n">
        <f aca="false">I711+I697</f>
        <v>206.49</v>
      </c>
      <c r="J715" s="253" t="n">
        <f aca="false">N715+O715+P715</f>
        <v>347.747</v>
      </c>
      <c r="K715" s="324" t="n">
        <v>0</v>
      </c>
      <c r="L715" s="362" t="n">
        <f aca="false">L701</f>
        <v>45</v>
      </c>
      <c r="M715" s="324" t="n">
        <v>0</v>
      </c>
      <c r="N715" s="362" t="n">
        <f aca="false">N701</f>
        <v>45</v>
      </c>
      <c r="O715" s="362" t="n">
        <f aca="false">O710+O708+O700+O699+O698+O696+O695</f>
        <v>96.257</v>
      </c>
      <c r="P715" s="362" t="n">
        <f aca="false">P711+P697</f>
        <v>206.49</v>
      </c>
      <c r="Q715" s="116"/>
    </row>
    <row r="716" customFormat="false" ht="15" hidden="false" customHeight="false" outlineLevel="0" collapsed="false">
      <c r="A716" s="89"/>
      <c r="B716" s="85" t="s">
        <v>983</v>
      </c>
      <c r="C716" s="85"/>
      <c r="D716" s="85"/>
      <c r="E716" s="85"/>
      <c r="F716" s="85"/>
      <c r="G716" s="85"/>
      <c r="H716" s="85"/>
      <c r="I716" s="85"/>
      <c r="J716" s="85"/>
      <c r="K716" s="85"/>
      <c r="L716" s="85"/>
      <c r="M716" s="85"/>
      <c r="N716" s="85"/>
      <c r="O716" s="85"/>
      <c r="P716" s="85"/>
      <c r="Q716" s="116"/>
    </row>
    <row r="717" customFormat="false" ht="78.75" hidden="false" customHeight="true" outlineLevel="0" collapsed="false">
      <c r="A717" s="89" t="s">
        <v>24</v>
      </c>
      <c r="B717" s="42" t="s">
        <v>984</v>
      </c>
      <c r="C717" s="38" t="n">
        <f aca="false">H717</f>
        <v>317.85188</v>
      </c>
      <c r="D717" s="324" t="n">
        <v>0</v>
      </c>
      <c r="E717" s="324" t="n">
        <v>0</v>
      </c>
      <c r="F717" s="324" t="n">
        <v>0</v>
      </c>
      <c r="G717" s="324" t="n">
        <v>0</v>
      </c>
      <c r="H717" s="38" t="n">
        <v>317.85188</v>
      </c>
      <c r="I717" s="324" t="n">
        <v>0</v>
      </c>
      <c r="J717" s="38" t="n">
        <f aca="false">O717</f>
        <v>317.85188</v>
      </c>
      <c r="K717" s="324" t="n">
        <v>0</v>
      </c>
      <c r="L717" s="324" t="n">
        <v>0</v>
      </c>
      <c r="M717" s="324" t="n">
        <v>0</v>
      </c>
      <c r="N717" s="324" t="n">
        <v>0</v>
      </c>
      <c r="O717" s="38" t="n">
        <v>317.85188</v>
      </c>
      <c r="P717" s="324" t="n">
        <v>0</v>
      </c>
      <c r="Q717" s="42" t="s">
        <v>985</v>
      </c>
    </row>
    <row r="718" customFormat="false" ht="101" hidden="false" customHeight="false" outlineLevel="0" collapsed="false">
      <c r="A718" s="89" t="s">
        <v>75</v>
      </c>
      <c r="B718" s="42" t="s">
        <v>986</v>
      </c>
      <c r="C718" s="194" t="n">
        <v>210.34001</v>
      </c>
      <c r="D718" s="324" t="n">
        <v>0</v>
      </c>
      <c r="E718" s="324" t="n">
        <v>0</v>
      </c>
      <c r="F718" s="324" t="n">
        <v>0</v>
      </c>
      <c r="G718" s="324" t="n">
        <v>0</v>
      </c>
      <c r="H718" s="194" t="n">
        <v>233.80697</v>
      </c>
      <c r="I718" s="324" t="n">
        <v>0</v>
      </c>
      <c r="J718" s="194" t="n">
        <v>210.34001</v>
      </c>
      <c r="K718" s="324" t="n">
        <v>0</v>
      </c>
      <c r="L718" s="324" t="n">
        <v>0</v>
      </c>
      <c r="M718" s="324" t="n">
        <v>0</v>
      </c>
      <c r="N718" s="324" t="n">
        <v>0</v>
      </c>
      <c r="O718" s="194" t="n">
        <v>233.80697</v>
      </c>
      <c r="P718" s="324" t="n">
        <v>0</v>
      </c>
      <c r="Q718" s="42"/>
    </row>
    <row r="719" customFormat="false" ht="35.55" hidden="false" customHeight="true" outlineLevel="0" collapsed="false">
      <c r="A719" s="89" t="s">
        <v>83</v>
      </c>
      <c r="B719" s="42" t="s">
        <v>987</v>
      </c>
      <c r="C719" s="62" t="s">
        <v>33</v>
      </c>
      <c r="D719" s="324" t="n">
        <v>0</v>
      </c>
      <c r="E719" s="324" t="n">
        <v>0</v>
      </c>
      <c r="F719" s="324" t="n">
        <v>0</v>
      </c>
      <c r="G719" s="324" t="n">
        <v>0</v>
      </c>
      <c r="H719" s="324" t="n">
        <v>0</v>
      </c>
      <c r="I719" s="324" t="n">
        <v>0</v>
      </c>
      <c r="J719" s="324" t="n">
        <v>0</v>
      </c>
      <c r="K719" s="324" t="n">
        <v>0</v>
      </c>
      <c r="L719" s="324" t="n">
        <v>0</v>
      </c>
      <c r="M719" s="324" t="n">
        <v>0</v>
      </c>
      <c r="N719" s="324" t="n">
        <v>0</v>
      </c>
      <c r="O719" s="324" t="n">
        <v>0</v>
      </c>
      <c r="P719" s="324" t="n">
        <v>0</v>
      </c>
      <c r="Q719" s="42"/>
    </row>
    <row r="720" customFormat="false" ht="59.7" hidden="false" customHeight="true" outlineLevel="0" collapsed="false">
      <c r="A720" s="89" t="s">
        <v>122</v>
      </c>
      <c r="B720" s="42" t="s">
        <v>988</v>
      </c>
      <c r="C720" s="38" t="n">
        <v>444.29468</v>
      </c>
      <c r="D720" s="324" t="n">
        <v>0</v>
      </c>
      <c r="E720" s="324" t="n">
        <v>0</v>
      </c>
      <c r="F720" s="324" t="n">
        <v>0</v>
      </c>
      <c r="G720" s="324" t="n">
        <v>0</v>
      </c>
      <c r="H720" s="38" t="n">
        <v>491.53798</v>
      </c>
      <c r="I720" s="324" t="n">
        <v>0</v>
      </c>
      <c r="J720" s="38" t="n">
        <v>444.29468</v>
      </c>
      <c r="K720" s="324" t="n">
        <v>0</v>
      </c>
      <c r="L720" s="324" t="n">
        <v>0</v>
      </c>
      <c r="M720" s="324" t="n">
        <v>0</v>
      </c>
      <c r="N720" s="324" t="n">
        <v>0</v>
      </c>
      <c r="O720" s="38" t="n">
        <v>491.53798</v>
      </c>
      <c r="P720" s="324" t="n">
        <v>0</v>
      </c>
      <c r="Q720" s="42"/>
    </row>
    <row r="721" customFormat="false" ht="60.8" hidden="false" customHeight="true" outlineLevel="0" collapsed="false">
      <c r="A721" s="89" t="s">
        <v>153</v>
      </c>
      <c r="B721" s="42" t="s">
        <v>989</v>
      </c>
      <c r="C721" s="62" t="s">
        <v>33</v>
      </c>
      <c r="D721" s="324" t="n">
        <v>0</v>
      </c>
      <c r="E721" s="324" t="n">
        <v>0</v>
      </c>
      <c r="F721" s="324" t="n">
        <v>0</v>
      </c>
      <c r="G721" s="324" t="n">
        <v>0</v>
      </c>
      <c r="H721" s="324" t="n">
        <v>0</v>
      </c>
      <c r="I721" s="324" t="n">
        <v>0</v>
      </c>
      <c r="J721" s="324" t="n">
        <v>0</v>
      </c>
      <c r="K721" s="324" t="n">
        <v>0</v>
      </c>
      <c r="L721" s="324" t="n">
        <v>0</v>
      </c>
      <c r="M721" s="324" t="n">
        <v>0</v>
      </c>
      <c r="N721" s="324" t="n">
        <v>0</v>
      </c>
      <c r="O721" s="324" t="n">
        <v>0</v>
      </c>
      <c r="P721" s="324" t="n">
        <v>0</v>
      </c>
      <c r="Q721" s="42"/>
    </row>
    <row r="722" customFormat="false" ht="75.75" hidden="false" customHeight="false" outlineLevel="0" collapsed="false">
      <c r="A722" s="89" t="s">
        <v>185</v>
      </c>
      <c r="B722" s="42" t="s">
        <v>990</v>
      </c>
      <c r="C722" s="38" t="n">
        <v>92.69618</v>
      </c>
      <c r="D722" s="324" t="n">
        <v>0</v>
      </c>
      <c r="E722" s="324" t="n">
        <v>0</v>
      </c>
      <c r="F722" s="324" t="n">
        <v>0</v>
      </c>
      <c r="G722" s="324" t="n">
        <v>0</v>
      </c>
      <c r="H722" s="38" t="n">
        <v>86.84882</v>
      </c>
      <c r="I722" s="324" t="n">
        <v>0</v>
      </c>
      <c r="J722" s="38" t="n">
        <v>92.69618</v>
      </c>
      <c r="K722" s="324" t="n">
        <v>0</v>
      </c>
      <c r="L722" s="324" t="n">
        <v>0</v>
      </c>
      <c r="M722" s="324" t="n">
        <v>0</v>
      </c>
      <c r="N722" s="324" t="n">
        <v>0</v>
      </c>
      <c r="O722" s="38" t="n">
        <v>86.84882</v>
      </c>
      <c r="P722" s="324" t="n">
        <v>0</v>
      </c>
      <c r="Q722" s="42"/>
    </row>
    <row r="723" customFormat="false" ht="37.85" hidden="false" customHeight="false" outlineLevel="0" collapsed="false">
      <c r="A723" s="89" t="s">
        <v>435</v>
      </c>
      <c r="B723" s="42" t="s">
        <v>991</v>
      </c>
      <c r="C723" s="64" t="s">
        <v>33</v>
      </c>
      <c r="D723" s="324" t="n">
        <v>0</v>
      </c>
      <c r="E723" s="324" t="n">
        <v>0</v>
      </c>
      <c r="F723" s="324" t="n">
        <v>0</v>
      </c>
      <c r="G723" s="324" t="n">
        <v>0</v>
      </c>
      <c r="H723" s="64" t="s">
        <v>33</v>
      </c>
      <c r="I723" s="324" t="n">
        <v>0</v>
      </c>
      <c r="J723" s="324" t="n">
        <v>0</v>
      </c>
      <c r="K723" s="324" t="n">
        <v>0</v>
      </c>
      <c r="L723" s="324" t="n">
        <v>0</v>
      </c>
      <c r="M723" s="324" t="n">
        <v>0</v>
      </c>
      <c r="N723" s="324" t="n">
        <v>0</v>
      </c>
      <c r="O723" s="324" t="n">
        <v>0</v>
      </c>
      <c r="P723" s="324" t="n">
        <v>0</v>
      </c>
      <c r="Q723" s="42"/>
    </row>
    <row r="724" customFormat="false" ht="15.75" hidden="false" customHeight="true" outlineLevel="0" collapsed="false">
      <c r="A724" s="342" t="s">
        <v>609</v>
      </c>
      <c r="B724" s="342"/>
      <c r="C724" s="55" t="n">
        <f aca="false">H724</f>
        <v>1130.04565</v>
      </c>
      <c r="D724" s="324" t="n">
        <v>0</v>
      </c>
      <c r="E724" s="324" t="n">
        <v>0</v>
      </c>
      <c r="F724" s="324" t="n">
        <v>0</v>
      </c>
      <c r="G724" s="324" t="n">
        <v>0</v>
      </c>
      <c r="H724" s="55" t="n">
        <f aca="false">H717+H718+H720+H722</f>
        <v>1130.04565</v>
      </c>
      <c r="I724" s="324" t="n">
        <v>0</v>
      </c>
      <c r="J724" s="55" t="n">
        <f aca="false">O724</f>
        <v>1130.04565</v>
      </c>
      <c r="K724" s="324" t="n">
        <v>0</v>
      </c>
      <c r="L724" s="324" t="n">
        <v>0</v>
      </c>
      <c r="M724" s="324" t="n">
        <v>0</v>
      </c>
      <c r="N724" s="324" t="n">
        <v>0</v>
      </c>
      <c r="O724" s="55" t="n">
        <f aca="false">O717+O718+O720+O722</f>
        <v>1130.04565</v>
      </c>
      <c r="P724" s="324" t="n">
        <v>0</v>
      </c>
      <c r="Q724" s="28"/>
    </row>
    <row r="725" customFormat="false" ht="15.75" hidden="false" customHeight="true" outlineLevel="0" collapsed="false">
      <c r="A725" s="342" t="s">
        <v>82</v>
      </c>
      <c r="B725" s="342"/>
      <c r="C725" s="115" t="n">
        <f aca="false">C724+C715+C693+C683</f>
        <v>2356.77543</v>
      </c>
      <c r="D725" s="324" t="n">
        <v>0</v>
      </c>
      <c r="E725" s="115" t="n">
        <f aca="false">E715</f>
        <v>45</v>
      </c>
      <c r="F725" s="324" t="n">
        <v>0</v>
      </c>
      <c r="G725" s="115" t="n">
        <f aca="false">G715</f>
        <v>45</v>
      </c>
      <c r="H725" s="115" t="n">
        <f aca="false">H724+H715+H693+H683</f>
        <v>1955.28543</v>
      </c>
      <c r="I725" s="115" t="n">
        <f aca="false">I724+I715+I693+I683</f>
        <v>356.49</v>
      </c>
      <c r="J725" s="115" t="n">
        <f aca="false">J724+J715+J693+J683</f>
        <v>2356.77543</v>
      </c>
      <c r="K725" s="324" t="n">
        <v>0</v>
      </c>
      <c r="L725" s="115" t="n">
        <f aca="false">L715</f>
        <v>45</v>
      </c>
      <c r="M725" s="324" t="n">
        <v>0</v>
      </c>
      <c r="N725" s="115" t="n">
        <f aca="false">N715</f>
        <v>45</v>
      </c>
      <c r="O725" s="115" t="n">
        <f aca="false">O724+O715+O693+O683</f>
        <v>1955.28543</v>
      </c>
      <c r="P725" s="115" t="n">
        <f aca="false">P724+P715+P693+P683</f>
        <v>356.49</v>
      </c>
      <c r="Q725" s="28"/>
    </row>
    <row r="726" customFormat="false" ht="15.75" hidden="false" customHeight="false" outlineLevel="0" collapsed="false">
      <c r="A726" s="72"/>
      <c r="B726" s="28"/>
      <c r="C726" s="28"/>
      <c r="D726" s="28"/>
      <c r="E726" s="28"/>
      <c r="F726" s="28"/>
      <c r="G726" s="28"/>
      <c r="H726" s="28"/>
      <c r="I726" s="28"/>
      <c r="J726" s="28"/>
      <c r="K726" s="28"/>
      <c r="L726" s="28"/>
      <c r="M726" s="28"/>
      <c r="N726" s="28"/>
      <c r="O726" s="28"/>
      <c r="P726" s="28"/>
      <c r="Q726" s="28"/>
    </row>
    <row r="730" customFormat="false" ht="15" hidden="false" customHeight="false" outlineLevel="0" collapsed="false">
      <c r="A730" s="363" t="s">
        <v>992</v>
      </c>
      <c r="B730" s="363"/>
      <c r="C730" s="363"/>
      <c r="D730" s="363"/>
      <c r="E730" s="364" t="s">
        <v>993</v>
      </c>
      <c r="F730" s="364"/>
      <c r="G730" s="364"/>
      <c r="H730" s="364"/>
    </row>
    <row r="731" customFormat="false" ht="15" hidden="false" customHeight="false" outlineLevel="0" collapsed="false">
      <c r="A731" s="363"/>
      <c r="B731" s="363"/>
      <c r="C731" s="363"/>
      <c r="D731" s="363"/>
      <c r="E731" s="364"/>
      <c r="F731" s="364"/>
      <c r="G731" s="364"/>
      <c r="H731" s="364"/>
    </row>
    <row r="732" customFormat="false" ht="15" hidden="false" customHeight="false" outlineLevel="0" collapsed="false">
      <c r="A732" s="363"/>
      <c r="B732" s="363"/>
      <c r="C732" s="363"/>
      <c r="D732" s="363"/>
      <c r="E732" s="364"/>
      <c r="F732" s="364"/>
      <c r="G732" s="364"/>
      <c r="H732" s="364"/>
    </row>
    <row r="733" customFormat="false" ht="50.5" hidden="false" customHeight="true" outlineLevel="0" collapsed="false">
      <c r="A733" s="363"/>
      <c r="B733" s="363"/>
      <c r="C733" s="363"/>
      <c r="D733" s="363"/>
      <c r="E733" s="364"/>
      <c r="F733" s="364"/>
      <c r="G733" s="364"/>
      <c r="H733" s="364"/>
    </row>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93">
    <mergeCell ref="A5:Q5"/>
    <mergeCell ref="A7:A11"/>
    <mergeCell ref="B7:B11"/>
    <mergeCell ref="C7:C11"/>
    <mergeCell ref="D7:I7"/>
    <mergeCell ref="J7:P7"/>
    <mergeCell ref="Q7:Q11"/>
    <mergeCell ref="D8:D11"/>
    <mergeCell ref="E8:H8"/>
    <mergeCell ref="I8:I11"/>
    <mergeCell ref="J8:J11"/>
    <mergeCell ref="K8:K11"/>
    <mergeCell ref="L8:O8"/>
    <mergeCell ref="P8:P11"/>
    <mergeCell ref="E9:G9"/>
    <mergeCell ref="H9:H11"/>
    <mergeCell ref="L9:N9"/>
    <mergeCell ref="O9:O11"/>
    <mergeCell ref="E10:E11"/>
    <mergeCell ref="F10:G10"/>
    <mergeCell ref="L10:L11"/>
    <mergeCell ref="M10:N10"/>
    <mergeCell ref="B13:P13"/>
    <mergeCell ref="A14:Q14"/>
    <mergeCell ref="A15:Q15"/>
    <mergeCell ref="A27:Q27"/>
    <mergeCell ref="A32:Q32"/>
    <mergeCell ref="Q33:Q34"/>
    <mergeCell ref="A36:Q36"/>
    <mergeCell ref="Q37:Q38"/>
    <mergeCell ref="B40:P40"/>
    <mergeCell ref="A42:B42"/>
    <mergeCell ref="B44:P44"/>
    <mergeCell ref="Q47:Q50"/>
    <mergeCell ref="Q51:Q55"/>
    <mergeCell ref="Q56:Q58"/>
    <mergeCell ref="Q59:Q61"/>
    <mergeCell ref="A62:B62"/>
    <mergeCell ref="B63:P63"/>
    <mergeCell ref="Q64:Q73"/>
    <mergeCell ref="A78:B78"/>
    <mergeCell ref="B79:P79"/>
    <mergeCell ref="A80:Q80"/>
    <mergeCell ref="A91:B91"/>
    <mergeCell ref="B92:P92"/>
    <mergeCell ref="B94:P94"/>
    <mergeCell ref="C124:P124"/>
    <mergeCell ref="C146:P146"/>
    <mergeCell ref="C169:P169"/>
    <mergeCell ref="C174:P174"/>
    <mergeCell ref="C175:P175"/>
    <mergeCell ref="C186:P186"/>
    <mergeCell ref="C194:P194"/>
    <mergeCell ref="B236:P236"/>
    <mergeCell ref="A237:Q237"/>
    <mergeCell ref="A239:Q239"/>
    <mergeCell ref="A243:Q243"/>
    <mergeCell ref="A246:Q246"/>
    <mergeCell ref="A248:Q248"/>
    <mergeCell ref="A251:Q251"/>
    <mergeCell ref="A253:B253"/>
    <mergeCell ref="B254:P254"/>
    <mergeCell ref="A261:B261"/>
    <mergeCell ref="B263:P263"/>
    <mergeCell ref="A264:Q264"/>
    <mergeCell ref="A303:B303"/>
    <mergeCell ref="B305:P305"/>
    <mergeCell ref="A306:Q306"/>
    <mergeCell ref="A310:Q310"/>
    <mergeCell ref="A328:B328"/>
    <mergeCell ref="B329:P329"/>
    <mergeCell ref="A338:B338"/>
    <mergeCell ref="B340:P340"/>
    <mergeCell ref="A345:B345"/>
    <mergeCell ref="B347:P347"/>
    <mergeCell ref="B348:P348"/>
    <mergeCell ref="B349:I349"/>
    <mergeCell ref="Q350:Q352"/>
    <mergeCell ref="B353:Q353"/>
    <mergeCell ref="A355:B355"/>
    <mergeCell ref="A356:Q356"/>
    <mergeCell ref="B357:I357"/>
    <mergeCell ref="Q358:Q359"/>
    <mergeCell ref="B367:I367"/>
    <mergeCell ref="B384:P384"/>
    <mergeCell ref="A386:B386"/>
    <mergeCell ref="A387:P387"/>
    <mergeCell ref="A388:Q388"/>
    <mergeCell ref="A390:Q390"/>
    <mergeCell ref="B391:I391"/>
    <mergeCell ref="A395:B395"/>
    <mergeCell ref="A396:Q396"/>
    <mergeCell ref="B397:I397"/>
    <mergeCell ref="A425:B425"/>
    <mergeCell ref="A426:Q426"/>
    <mergeCell ref="B427:H427"/>
    <mergeCell ref="B432:I432"/>
    <mergeCell ref="A434:B434"/>
    <mergeCell ref="A435:B435"/>
    <mergeCell ref="B437:P437"/>
    <mergeCell ref="A440:B440"/>
    <mergeCell ref="B442:P442"/>
    <mergeCell ref="A443:Q443"/>
    <mergeCell ref="B444:P444"/>
    <mergeCell ref="A460:B460"/>
    <mergeCell ref="B462:P462"/>
    <mergeCell ref="Q464:Q468"/>
    <mergeCell ref="A492:A493"/>
    <mergeCell ref="Q492:Q499"/>
    <mergeCell ref="A496:A498"/>
    <mergeCell ref="Q502:Q503"/>
    <mergeCell ref="A504:B504"/>
    <mergeCell ref="B506:P506"/>
    <mergeCell ref="A517:B517"/>
    <mergeCell ref="B519:P519"/>
    <mergeCell ref="A521:B521"/>
    <mergeCell ref="B523:P523"/>
    <mergeCell ref="A527:B527"/>
    <mergeCell ref="A529:P529"/>
    <mergeCell ref="A531:B531"/>
    <mergeCell ref="A532:B532"/>
    <mergeCell ref="B534:P534"/>
    <mergeCell ref="B535:P535"/>
    <mergeCell ref="Q536:Q541"/>
    <mergeCell ref="A537:A538"/>
    <mergeCell ref="B537:B538"/>
    <mergeCell ref="C537:C538"/>
    <mergeCell ref="D537:D538"/>
    <mergeCell ref="E537:E538"/>
    <mergeCell ref="F537:F538"/>
    <mergeCell ref="G537:G538"/>
    <mergeCell ref="H537:H538"/>
    <mergeCell ref="I537:I538"/>
    <mergeCell ref="A543:B543"/>
    <mergeCell ref="B545:P545"/>
    <mergeCell ref="A546:A548"/>
    <mergeCell ref="B546:B548"/>
    <mergeCell ref="Q546:Q548"/>
    <mergeCell ref="A549:A551"/>
    <mergeCell ref="B549:B551"/>
    <mergeCell ref="Q549:Q551"/>
    <mergeCell ref="A553:B553"/>
    <mergeCell ref="A554:B554"/>
    <mergeCell ref="B556:P556"/>
    <mergeCell ref="B557:P557"/>
    <mergeCell ref="A558:A562"/>
    <mergeCell ref="B558:B562"/>
    <mergeCell ref="C558:C562"/>
    <mergeCell ref="Q558:Q562"/>
    <mergeCell ref="A565:B565"/>
    <mergeCell ref="B567:P567"/>
    <mergeCell ref="A570:B570"/>
    <mergeCell ref="B572:P572"/>
    <mergeCell ref="Q573:Q575"/>
    <mergeCell ref="A576:A577"/>
    <mergeCell ref="B576:B577"/>
    <mergeCell ref="Q576:Q582"/>
    <mergeCell ref="A578:A579"/>
    <mergeCell ref="B578:B579"/>
    <mergeCell ref="A583:B583"/>
    <mergeCell ref="A584:B584"/>
    <mergeCell ref="B586:P586"/>
    <mergeCell ref="A589:B589"/>
    <mergeCell ref="A590:B590"/>
    <mergeCell ref="E591:Q591"/>
    <mergeCell ref="B592:P592"/>
    <mergeCell ref="B593:P593"/>
    <mergeCell ref="B595:Q595"/>
    <mergeCell ref="Q596:Q599"/>
    <mergeCell ref="B605:Q605"/>
    <mergeCell ref="B633:Q633"/>
    <mergeCell ref="B636:Q636"/>
    <mergeCell ref="Q637:Q644"/>
    <mergeCell ref="B645:Q645"/>
    <mergeCell ref="B651:P651"/>
    <mergeCell ref="Q652:Q655"/>
    <mergeCell ref="B657:Q657"/>
    <mergeCell ref="B663:P663"/>
    <mergeCell ref="B672:P672"/>
    <mergeCell ref="Q673:Q684"/>
    <mergeCell ref="A684:B684"/>
    <mergeCell ref="B685:P685"/>
    <mergeCell ref="Q686:Q692"/>
    <mergeCell ref="A693:B693"/>
    <mergeCell ref="B694:P694"/>
    <mergeCell ref="Q695:Q714"/>
    <mergeCell ref="A715:B715"/>
    <mergeCell ref="B716:P716"/>
    <mergeCell ref="Q717:Q723"/>
    <mergeCell ref="A724:B724"/>
    <mergeCell ref="A725:B725"/>
    <mergeCell ref="A730:D733"/>
    <mergeCell ref="E730:H733"/>
  </mergeCells>
  <printOptions headings="false" gridLines="false" gridLinesSet="true" horizontalCentered="false" verticalCentered="false"/>
  <pageMargins left="0.275694444444444" right="0.196527777777778" top="0.275694444444444" bottom="0.196527777777778" header="0.511805555555555" footer="0.511805555555555"/>
  <pageSetup paperSize="9" scale="55"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pageBreakPreview" topLeftCell="A1" colorId="64" zoomScale="65" zoomScaleNormal="50" zoomScalePageLayoutView="65" workbookViewId="0">
      <selection pane="topLeft" activeCell="A1" activeCellId="0" sqref="A1"/>
    </sheetView>
  </sheetViews>
  <sheetFormatPr defaultRowHeight="15" zeroHeight="false" outlineLevelRow="0" outlineLevelCol="0"/>
  <cols>
    <col collapsed="false" customWidth="true" hidden="false" outlineLevel="0" max="1025" min="1" style="0" width="8.71"/>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pageBreakPreview" topLeftCell="A1" colorId="64" zoomScale="65" zoomScaleNormal="50" zoomScalePageLayoutView="65" workbookViewId="0">
      <selection pane="topLeft" activeCell="A1" activeCellId="0" sqref="A1"/>
    </sheetView>
  </sheetViews>
  <sheetFormatPr defaultRowHeight="15" zeroHeight="false" outlineLevelRow="0" outlineLevelCol="0"/>
  <cols>
    <col collapsed="false" customWidth="true" hidden="false" outlineLevel="0" max="1025" min="1" style="0" width="8.71"/>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637</TotalTime>
  <Application>LibreOffice/6.1.3.2$Windows_X86_64 LibreOffice_project/86daf60bf00efa86ad547e59e09d6bb77c699acb</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2019-01-30T08:12:08Z</dcterms:created>
  <dc:creator>adm7</dc:creator>
  <dc:description/>
  <dc:language>ru-RU</dc:language>
  <cp:lastModifiedBy/>
  <cp:lastPrinted>2020-03-12T12:50:37Z</cp:lastPrinted>
  <dcterms:modified xsi:type="dcterms:W3CDTF">2020-03-13T15:58:42Z</dcterms:modified>
  <cp:revision>52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